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updateLinks="never" codeName="ThisWorkbook" defaultThemeVersion="124226"/>
  <workbookProtection workbookPassword="D5A2" lockStructure="1"/>
  <bookViews>
    <workbookView xWindow="1785" yWindow="-135" windowWidth="24120" windowHeight="12585" tabRatio="911"/>
  </bookViews>
  <sheets>
    <sheet name="Intro" sheetId="225" r:id="rId1"/>
    <sheet name="1. SoCI" sheetId="5" r:id="rId2"/>
    <sheet name="2. SoFP" sheetId="6" r:id="rId3"/>
    <sheet name="3. SOCIE" sheetId="7" r:id="rId4"/>
    <sheet name="4. CF" sheetId="8" r:id="rId5"/>
    <sheet name="5. Op Inc (nature)" sheetId="9" r:id="rId6"/>
    <sheet name="6. Op Inc (source)" sheetId="10" r:id="rId7"/>
    <sheet name="7. Op Exp" sheetId="11" r:id="rId8"/>
    <sheet name="8. Staff" sheetId="13" r:id="rId9"/>
    <sheet name="9. Op Misc" sheetId="128" r:id="rId10"/>
    <sheet name="10. Corp Tax" sheetId="133" r:id="rId11"/>
    <sheet name="11. Finance" sheetId="14" r:id="rId12"/>
    <sheet name="12. Impairments" sheetId="167" r:id="rId13"/>
    <sheet name="13. Intangibles" sheetId="15" r:id="rId14"/>
    <sheet name="14. PPE" sheetId="175" r:id="rId15"/>
    <sheet name="15. NCA misc" sheetId="117" r:id="rId16"/>
    <sheet name="16. Investments &amp; Groups" sheetId="18" r:id="rId17"/>
    <sheet name="17. AHFS" sheetId="120" r:id="rId18"/>
    <sheet name="18. Other Assets" sheetId="169" r:id="rId19"/>
    <sheet name="19. Inventory" sheetId="168" r:id="rId20"/>
    <sheet name="20. Receivables" sheetId="19" r:id="rId21"/>
    <sheet name="21. CCE" sheetId="26" r:id="rId22"/>
    <sheet name="22. Trade Payables" sheetId="20" r:id="rId23"/>
    <sheet name="23. Borrowings" sheetId="21" r:id="rId24"/>
    <sheet name="24. Other Liabilities" sheetId="170" r:id="rId25"/>
    <sheet name="25. Provisions and CL" sheetId="22" r:id="rId26"/>
    <sheet name="26. Revaluation Reserve" sheetId="122" r:id="rId27"/>
    <sheet name="27. RP" sheetId="27" r:id="rId28"/>
    <sheet name="28. C&amp;O" sheetId="171" r:id="rId29"/>
    <sheet name="29. PFI (on-SoFP)" sheetId="173" r:id="rId30"/>
    <sheet name="30. PFI (off-SoFP)" sheetId="28" r:id="rId31"/>
    <sheet name="32. FI 1" sheetId="30" r:id="rId32"/>
    <sheet name="33. FI 2" sheetId="31" r:id="rId33"/>
    <sheet name="34. Pensions" sheetId="116" r:id="rId34"/>
    <sheet name="35. Losses + Special Payments" sheetId="47" r:id="rId35"/>
  </sheets>
  <definedNames>
    <definedName name="_xlnm._FilterDatabase" localSheetId="12" hidden="1">'12. Impairments'!#REF!</definedName>
    <definedName name="Z_E4F26FFA_5313_49C9_9365_CBA576C57791_.wvu.Rows" localSheetId="2" hidden="1">'2. SoFP'!$60:$60</definedName>
    <definedName name="Z_E4F26FFA_5313_49C9_9365_CBA576C57791_.wvu.Rows" localSheetId="30" hidden="1">'30. PFI (off-SoFP)'!#REF!</definedName>
  </definedNames>
  <calcPr calcId="145621"/>
  <customWorkbookViews>
    <customWorkbookView name="Jonathan.Brown - Personal View" guid="{E4F26FFA-5313-49C9-9365-CBA576C57791}" mergeInterval="0" personalView="1" maximized="1" windowWidth="1276" windowHeight="832" tabRatio="931" activeSheetId="38"/>
  </customWorkbookViews>
</workbook>
</file>

<file path=xl/calcChain.xml><?xml version="1.0" encoding="utf-8"?>
<calcChain xmlns="http://schemas.openxmlformats.org/spreadsheetml/2006/main">
  <c r="C52" i="128" l="1"/>
  <c r="C50" i="128"/>
  <c r="C49" i="128"/>
  <c r="C48" i="128"/>
  <c r="D48" i="128"/>
  <c r="E27" i="13" l="1"/>
  <c r="F27" i="13"/>
  <c r="G27" i="13"/>
  <c r="H27" i="13"/>
  <c r="I27" i="13"/>
  <c r="D27" i="13"/>
  <c r="K27" i="168" l="1"/>
  <c r="K48" i="168"/>
  <c r="C68" i="171"/>
  <c r="C67" i="171"/>
  <c r="C54" i="171"/>
  <c r="C60" i="171" s="1"/>
  <c r="C61" i="171" s="1"/>
  <c r="C43" i="171"/>
  <c r="C49" i="171" s="1"/>
  <c r="C50" i="171" s="1"/>
  <c r="C32" i="171"/>
  <c r="C38" i="171" s="1"/>
  <c r="C39" i="171" s="1"/>
  <c r="C21" i="171"/>
  <c r="C27" i="171" s="1"/>
  <c r="C30" i="170"/>
  <c r="C20" i="170"/>
  <c r="D20" i="170"/>
  <c r="D30" i="170"/>
  <c r="D143" i="19"/>
  <c r="D144" i="19"/>
  <c r="D145" i="19"/>
  <c r="D141" i="19"/>
  <c r="D128" i="19"/>
  <c r="D135" i="19" s="1"/>
  <c r="D137" i="19" s="1"/>
  <c r="D115" i="19"/>
  <c r="D122" i="19" s="1"/>
  <c r="D124" i="19" s="1"/>
  <c r="D102" i="19"/>
  <c r="D109" i="19" s="1"/>
  <c r="D111" i="19" s="1"/>
  <c r="E109" i="19"/>
  <c r="D52" i="19"/>
  <c r="C21" i="120"/>
  <c r="C13" i="120"/>
  <c r="C11" i="120"/>
  <c r="D38" i="18"/>
  <c r="E38" i="18"/>
  <c r="C38" i="18"/>
  <c r="D52" i="128"/>
  <c r="D50" i="128"/>
  <c r="D49" i="128"/>
  <c r="D45" i="128"/>
  <c r="D39" i="128"/>
  <c r="D33" i="128"/>
  <c r="D27" i="128"/>
  <c r="C60" i="10"/>
  <c r="C61" i="10"/>
  <c r="C59" i="10"/>
  <c r="C65" i="171" l="1"/>
  <c r="C28" i="171"/>
  <c r="C66" i="171" s="1"/>
  <c r="D28" i="19"/>
  <c r="D51" i="128"/>
  <c r="E153" i="19" l="1"/>
  <c r="E152" i="19"/>
  <c r="D82" i="10" l="1"/>
  <c r="D79" i="10" l="1"/>
  <c r="C24" i="28" l="1"/>
  <c r="G24" i="28"/>
  <c r="C42" i="173" l="1"/>
  <c r="G42" i="173"/>
  <c r="D84" i="22" l="1"/>
  <c r="C84" i="22"/>
  <c r="D67" i="171" l="1"/>
  <c r="D68" i="171"/>
  <c r="E144" i="19"/>
  <c r="E145" i="19"/>
  <c r="D87" i="128"/>
  <c r="C87" i="128" l="1"/>
  <c r="C51" i="128"/>
  <c r="G83" i="13" l="1"/>
  <c r="F83" i="13"/>
  <c r="E83" i="13"/>
  <c r="D83" i="13"/>
  <c r="I82" i="13"/>
  <c r="H82" i="13"/>
  <c r="I81" i="13"/>
  <c r="H81" i="13"/>
  <c r="I80" i="13"/>
  <c r="H80" i="13"/>
  <c r="I79" i="13"/>
  <c r="H79" i="13"/>
  <c r="I78" i="13"/>
  <c r="H78" i="13"/>
  <c r="I77" i="13"/>
  <c r="H77" i="13"/>
  <c r="I76" i="13"/>
  <c r="H76" i="13"/>
  <c r="F96" i="13"/>
  <c r="G96" i="13"/>
  <c r="H83" i="13" l="1"/>
  <c r="I83" i="13"/>
  <c r="E21" i="8"/>
  <c r="C80" i="15"/>
  <c r="C78" i="15"/>
  <c r="C62" i="15"/>
  <c r="C60" i="15"/>
  <c r="C64" i="15"/>
  <c r="C81" i="15"/>
  <c r="C80" i="175"/>
  <c r="C78" i="175"/>
  <c r="C81" i="175"/>
  <c r="C82" i="175"/>
  <c r="C62" i="175"/>
  <c r="C60" i="175"/>
  <c r="C48" i="120"/>
  <c r="D39" i="116"/>
  <c r="D40" i="116"/>
  <c r="D49" i="7"/>
  <c r="D69" i="7"/>
  <c r="E51" i="8" s="1"/>
  <c r="C34" i="122"/>
  <c r="H50" i="7" s="1"/>
  <c r="L50" i="7" s="1"/>
  <c r="D50" i="7" s="1"/>
  <c r="C58" i="22"/>
  <c r="D39" i="168"/>
  <c r="C74" i="175"/>
  <c r="C54" i="175"/>
  <c r="C74" i="15" l="1"/>
  <c r="C54" i="15"/>
  <c r="G15" i="28" l="1"/>
  <c r="G16" i="28"/>
  <c r="G14" i="28"/>
  <c r="H17" i="28"/>
  <c r="I17" i="28"/>
  <c r="J17" i="28"/>
  <c r="G32" i="173"/>
  <c r="G33" i="173"/>
  <c r="G31" i="173"/>
  <c r="H34" i="173"/>
  <c r="I34" i="173"/>
  <c r="J34" i="173"/>
  <c r="I14" i="173"/>
  <c r="I20" i="173" s="1"/>
  <c r="I21" i="173" s="1"/>
  <c r="J14" i="173"/>
  <c r="J20" i="173" s="1"/>
  <c r="J21" i="173" s="1"/>
  <c r="H14" i="173"/>
  <c r="H20" i="173" s="1"/>
  <c r="H21" i="173" s="1"/>
  <c r="G22" i="173"/>
  <c r="G23" i="173"/>
  <c r="G17" i="173"/>
  <c r="G18" i="173"/>
  <c r="G19" i="173"/>
  <c r="G16" i="173"/>
  <c r="G21" i="173" l="1"/>
  <c r="G20" i="173"/>
  <c r="C82" i="10" l="1"/>
  <c r="D152" i="19" l="1"/>
  <c r="E96" i="13" l="1"/>
  <c r="D96" i="13"/>
  <c r="J56" i="22" l="1"/>
  <c r="J68" i="22" s="1"/>
  <c r="D17" i="22"/>
  <c r="C17" i="22"/>
  <c r="D44" i="168"/>
  <c r="D43" i="168"/>
  <c r="D42" i="168"/>
  <c r="D41" i="168"/>
  <c r="D40" i="168"/>
  <c r="D25" i="168"/>
  <c r="D23" i="168"/>
  <c r="D22" i="168"/>
  <c r="D34" i="11" s="1"/>
  <c r="D21" i="168"/>
  <c r="D20" i="168"/>
  <c r="D19" i="168"/>
  <c r="D16" i="168"/>
  <c r="J72" i="175"/>
  <c r="J85" i="175" s="1"/>
  <c r="J30" i="175" s="1"/>
  <c r="J52" i="175"/>
  <c r="J68" i="175" s="1"/>
  <c r="J11" i="175" s="1"/>
  <c r="J13" i="175" s="1"/>
  <c r="J28" i="175" s="1"/>
  <c r="J52" i="15"/>
  <c r="J68" i="15" s="1"/>
  <c r="J11" i="15" s="1"/>
  <c r="J13" i="15" s="1"/>
  <c r="K46" i="7"/>
  <c r="J15" i="128"/>
  <c r="H14" i="128"/>
  <c r="H13" i="128"/>
  <c r="H12" i="128"/>
  <c r="C63" i="15"/>
  <c r="C61" i="15"/>
  <c r="J72" i="15"/>
  <c r="J85" i="15" s="1"/>
  <c r="J30" i="15" s="1"/>
  <c r="D46" i="168"/>
  <c r="J32" i="175" l="1"/>
  <c r="J44" i="175" s="1"/>
  <c r="J97" i="175" s="1"/>
  <c r="J91" i="175" s="1"/>
  <c r="K74" i="7"/>
  <c r="J32" i="15"/>
  <c r="J44" i="15" s="1"/>
  <c r="J28" i="15"/>
  <c r="J27" i="22"/>
  <c r="J30" i="22" s="1"/>
  <c r="J72" i="22"/>
  <c r="J73" i="22" s="1"/>
  <c r="J109" i="175" l="1"/>
  <c r="J103" i="175" s="1"/>
  <c r="J104" i="15"/>
  <c r="J101" i="15" s="1"/>
  <c r="K12" i="7"/>
  <c r="K14" i="7" s="1"/>
  <c r="J95" i="15"/>
  <c r="J92" i="15" s="1"/>
  <c r="F17" i="22"/>
  <c r="J41" i="22"/>
  <c r="J45" i="22" s="1"/>
  <c r="J46" i="22" s="1"/>
  <c r="E17" i="22" s="1"/>
  <c r="E52" i="19"/>
  <c r="E128" i="19"/>
  <c r="E135" i="19" s="1"/>
  <c r="E137" i="19" s="1"/>
  <c r="E115" i="19"/>
  <c r="E122" i="19" s="1"/>
  <c r="E124" i="19" s="1"/>
  <c r="E102" i="19"/>
  <c r="D21" i="171"/>
  <c r="D27" i="171" s="1"/>
  <c r="D32" i="171"/>
  <c r="D38" i="171" s="1"/>
  <c r="D39" i="171" s="1"/>
  <c r="D43" i="171"/>
  <c r="D49" i="171" s="1"/>
  <c r="D50" i="171" s="1"/>
  <c r="D54" i="171"/>
  <c r="D60" i="171" s="1"/>
  <c r="D61" i="171" s="1"/>
  <c r="D30" i="21"/>
  <c r="D20" i="14"/>
  <c r="C20" i="14"/>
  <c r="D28" i="171" l="1"/>
  <c r="D66" i="171" s="1"/>
  <c r="D65" i="171"/>
  <c r="K38" i="7"/>
  <c r="D51" i="6" s="1"/>
  <c r="E51" i="6"/>
  <c r="I45" i="13" l="1"/>
  <c r="H45" i="13"/>
  <c r="F45" i="13"/>
  <c r="E45" i="13"/>
  <c r="C39" i="128" l="1"/>
  <c r="C33" i="128"/>
  <c r="C45" i="128"/>
  <c r="C35" i="9" l="1"/>
  <c r="C15" i="122" l="1"/>
  <c r="C32" i="22"/>
  <c r="C34" i="15"/>
  <c r="C15" i="15"/>
  <c r="C34" i="175"/>
  <c r="C15" i="175"/>
  <c r="H17" i="7" l="1"/>
  <c r="L17" i="7" l="1"/>
  <c r="D17" i="7" s="1"/>
  <c r="G23" i="13"/>
  <c r="D23" i="13" l="1"/>
  <c r="D61" i="10" l="1"/>
  <c r="D60" i="10"/>
  <c r="D59" i="10"/>
  <c r="D19" i="13" l="1"/>
  <c r="D26" i="13"/>
  <c r="D22" i="13"/>
  <c r="D12" i="13"/>
  <c r="D17" i="13"/>
  <c r="D13" i="13"/>
  <c r="D18" i="13"/>
  <c r="D14" i="13"/>
  <c r="D15" i="13"/>
  <c r="D16" i="13"/>
  <c r="D45" i="14" l="1"/>
  <c r="D47" i="14" s="1"/>
  <c r="D31" i="21" l="1"/>
  <c r="E32" i="26" l="1"/>
  <c r="C32" i="26"/>
  <c r="E33" i="26"/>
  <c r="C33" i="26"/>
  <c r="G17" i="167"/>
  <c r="G15" i="167"/>
  <c r="H25" i="167"/>
  <c r="D15" i="167"/>
  <c r="G18" i="167" l="1"/>
  <c r="G16" i="167"/>
  <c r="E25" i="167"/>
  <c r="D14" i="167"/>
  <c r="D18" i="167"/>
  <c r="F25" i="167"/>
  <c r="I25" i="167"/>
  <c r="D17" i="167"/>
  <c r="D19" i="167"/>
  <c r="G19" i="167"/>
  <c r="I20" i="167"/>
  <c r="G13" i="167"/>
  <c r="H20" i="167"/>
  <c r="G14" i="167"/>
  <c r="F20" i="167"/>
  <c r="D13" i="167"/>
  <c r="D25" i="167" s="1"/>
  <c r="E20" i="167"/>
  <c r="D16" i="167"/>
  <c r="G20" i="167" l="1"/>
  <c r="D20" i="167"/>
  <c r="D26" i="167" s="1"/>
  <c r="E26" i="167"/>
  <c r="F26" i="167"/>
  <c r="H26" i="167"/>
  <c r="I26" i="167"/>
  <c r="D28" i="31" l="1"/>
  <c r="C28" i="31"/>
  <c r="D17" i="31"/>
  <c r="C17" i="31"/>
  <c r="C33" i="30" l="1"/>
  <c r="E34" i="30"/>
  <c r="F34" i="30"/>
  <c r="G34" i="30"/>
  <c r="D34" i="30"/>
  <c r="C21" i="30"/>
  <c r="E22" i="30"/>
  <c r="F22" i="30"/>
  <c r="G22" i="30"/>
  <c r="D22" i="30"/>
  <c r="E34" i="11" l="1"/>
  <c r="C40" i="116" l="1"/>
  <c r="C39" i="116"/>
  <c r="D60" i="116" l="1"/>
  <c r="D61" i="116"/>
  <c r="D62" i="116"/>
  <c r="D63" i="116"/>
  <c r="C63" i="116"/>
  <c r="C62" i="116"/>
  <c r="C60" i="116"/>
  <c r="C61" i="116"/>
  <c r="F48" i="7" l="1"/>
  <c r="C92" i="175" l="1"/>
  <c r="C71" i="22"/>
  <c r="C44" i="22"/>
  <c r="C34" i="22"/>
  <c r="I62" i="7" l="1"/>
  <c r="I27" i="7"/>
  <c r="D37" i="122" l="1"/>
  <c r="D17" i="122"/>
  <c r="C102" i="15" l="1"/>
  <c r="C93" i="15"/>
  <c r="C71" i="15"/>
  <c r="C73" i="15"/>
  <c r="C75" i="15"/>
  <c r="C82" i="15"/>
  <c r="C83" i="15"/>
  <c r="C84" i="15"/>
  <c r="C70" i="15"/>
  <c r="C55" i="15"/>
  <c r="C56" i="15"/>
  <c r="C57" i="15"/>
  <c r="C58" i="15"/>
  <c r="C59" i="15"/>
  <c r="C65" i="15"/>
  <c r="C66" i="15"/>
  <c r="C67" i="15"/>
  <c r="C31" i="15"/>
  <c r="C33" i="15"/>
  <c r="C40" i="15"/>
  <c r="C41" i="15"/>
  <c r="C42" i="15"/>
  <c r="C43" i="15"/>
  <c r="C12" i="15"/>
  <c r="C16" i="15"/>
  <c r="C17" i="15"/>
  <c r="C18" i="15"/>
  <c r="C19" i="15"/>
  <c r="C24" i="15"/>
  <c r="C25" i="15"/>
  <c r="C26" i="15"/>
  <c r="C27" i="15"/>
  <c r="M72" i="15"/>
  <c r="C33" i="22" l="1"/>
  <c r="C35" i="22"/>
  <c r="C36" i="22"/>
  <c r="C37" i="22"/>
  <c r="C38" i="22"/>
  <c r="C39" i="22"/>
  <c r="C28" i="22"/>
  <c r="C29" i="22"/>
  <c r="C59" i="22"/>
  <c r="C60" i="22"/>
  <c r="C61" i="22"/>
  <c r="C62" i="22"/>
  <c r="C63" i="22"/>
  <c r="C64" i="22"/>
  <c r="C65" i="22"/>
  <c r="C66" i="22"/>
  <c r="M26" i="22"/>
  <c r="M52" i="22"/>
  <c r="D24" i="5" l="1"/>
  <c r="E24" i="5"/>
  <c r="I21" i="13" l="1"/>
  <c r="I24" i="13" s="1"/>
  <c r="D66" i="7"/>
  <c r="D67" i="7"/>
  <c r="D68" i="7"/>
  <c r="D70" i="7"/>
  <c r="D71" i="7"/>
  <c r="D31" i="7"/>
  <c r="D32" i="7"/>
  <c r="D33" i="7"/>
  <c r="D34" i="7"/>
  <c r="D35" i="7"/>
  <c r="D24" i="7" l="1"/>
  <c r="C41" i="170"/>
  <c r="C35" i="15"/>
  <c r="D43" i="11" s="1"/>
  <c r="D65" i="7"/>
  <c r="D30" i="7"/>
  <c r="C76" i="15"/>
  <c r="E43" i="11" s="1"/>
  <c r="M85" i="15"/>
  <c r="C27" i="169" l="1"/>
  <c r="D31" i="26"/>
  <c r="D32" i="26"/>
  <c r="C23" i="14"/>
  <c r="D46" i="170"/>
  <c r="E18" i="7"/>
  <c r="C46" i="170"/>
  <c r="C36" i="169"/>
  <c r="D41" i="170"/>
  <c r="C20" i="22"/>
  <c r="C43" i="22"/>
  <c r="M30" i="15"/>
  <c r="D19" i="26" l="1"/>
  <c r="D34" i="26"/>
  <c r="F21" i="13"/>
  <c r="M32" i="15"/>
  <c r="L37" i="7" l="1"/>
  <c r="D37" i="7" s="1"/>
  <c r="F24" i="13"/>
  <c r="D20" i="13"/>
  <c r="M44" i="15"/>
  <c r="E21" i="13"/>
  <c r="E24" i="13" l="1"/>
  <c r="C38" i="122" l="1"/>
  <c r="H54" i="7" s="1"/>
  <c r="C18" i="122"/>
  <c r="H19" i="7" s="1"/>
  <c r="L19" i="7" l="1"/>
  <c r="D19" i="7" s="1"/>
  <c r="L54" i="7"/>
  <c r="D54" i="7" s="1"/>
  <c r="C39" i="175" l="1"/>
  <c r="C37" i="175"/>
  <c r="C39" i="15"/>
  <c r="C37" i="15"/>
  <c r="C22" i="15"/>
  <c r="C20" i="15" l="1"/>
  <c r="G43" i="13"/>
  <c r="D43" i="13"/>
  <c r="C41" i="122" l="1"/>
  <c r="H61" i="7" s="1"/>
  <c r="D61" i="7" s="1"/>
  <c r="C21" i="122"/>
  <c r="H26" i="7" s="1"/>
  <c r="D26" i="7" s="1"/>
  <c r="F16" i="7"/>
  <c r="D19" i="22" l="1"/>
  <c r="D18" i="22"/>
  <c r="D16" i="22"/>
  <c r="D15" i="22"/>
  <c r="D14" i="22"/>
  <c r="D13" i="22"/>
  <c r="D12" i="22"/>
  <c r="D11" i="22"/>
  <c r="D88" i="128" l="1"/>
  <c r="C88" i="128"/>
  <c r="D63" i="30" l="1"/>
  <c r="E63" i="30"/>
  <c r="D49" i="30"/>
  <c r="E49" i="30"/>
  <c r="C14" i="15" l="1"/>
  <c r="C17" i="175" l="1"/>
  <c r="C57" i="175"/>
  <c r="C50" i="15" l="1"/>
  <c r="G38" i="18"/>
  <c r="F38" i="18"/>
  <c r="D35" i="168"/>
  <c r="F14" i="26"/>
  <c r="C53" i="22"/>
  <c r="L73" i="7"/>
  <c r="C53" i="15"/>
  <c r="C55" i="22"/>
  <c r="D38" i="168"/>
  <c r="E46" i="7"/>
  <c r="D73" i="7" l="1"/>
  <c r="D59" i="7"/>
  <c r="D52" i="7"/>
  <c r="E31" i="5" s="1"/>
  <c r="L53" i="7"/>
  <c r="F31" i="26"/>
  <c r="F19" i="26" s="1"/>
  <c r="C57" i="22"/>
  <c r="G20" i="13"/>
  <c r="H21" i="13"/>
  <c r="H24" i="13" s="1"/>
  <c r="F32" i="26"/>
  <c r="D27" i="169"/>
  <c r="D36" i="169"/>
  <c r="D42" i="20"/>
  <c r="E47" i="8"/>
  <c r="D23" i="14"/>
  <c r="K15" i="168"/>
  <c r="D18" i="168"/>
  <c r="D36" i="168"/>
  <c r="K37" i="168"/>
  <c r="D20" i="22"/>
  <c r="D21" i="22" s="1"/>
  <c r="C70" i="22"/>
  <c r="G54" i="18"/>
  <c r="F54" i="18"/>
  <c r="C51" i="15"/>
  <c r="M52" i="15"/>
  <c r="M56" i="22"/>
  <c r="M68" i="22" s="1"/>
  <c r="M27" i="22" s="1"/>
  <c r="C54" i="22"/>
  <c r="M72" i="22"/>
  <c r="C31" i="22"/>
  <c r="E53" i="7" l="1"/>
  <c r="F34" i="26"/>
  <c r="E32" i="6"/>
  <c r="F18" i="26"/>
  <c r="D12" i="26"/>
  <c r="D14" i="26" s="1"/>
  <c r="D18" i="26" s="1"/>
  <c r="C67" i="22"/>
  <c r="D47" i="168"/>
  <c r="K17" i="168"/>
  <c r="M73" i="22"/>
  <c r="G12" i="18"/>
  <c r="G14" i="18" s="1"/>
  <c r="G29" i="18" s="1"/>
  <c r="F12" i="18"/>
  <c r="F14" i="18" s="1"/>
  <c r="M30" i="22"/>
  <c r="M41" i="22" s="1"/>
  <c r="M45" i="22" s="1"/>
  <c r="M46" i="22" s="1"/>
  <c r="E20" i="22" s="1"/>
  <c r="M68" i="15"/>
  <c r="D53" i="7" l="1"/>
  <c r="E74" i="7"/>
  <c r="F29" i="18"/>
  <c r="M11" i="15"/>
  <c r="F20" i="22"/>
  <c r="C40" i="22"/>
  <c r="E12" i="7" l="1"/>
  <c r="D26" i="168"/>
  <c r="M13" i="15"/>
  <c r="D30" i="116"/>
  <c r="D43" i="116" s="1"/>
  <c r="D51" i="116" s="1"/>
  <c r="D14" i="116"/>
  <c r="D26" i="116" s="1"/>
  <c r="D50" i="116" s="1"/>
  <c r="E14" i="7" l="1"/>
  <c r="M28" i="15"/>
  <c r="M104" i="15"/>
  <c r="E55" i="6" l="1"/>
  <c r="E38" i="7"/>
  <c r="D55" i="6" s="1"/>
  <c r="M101" i="15"/>
  <c r="M95" i="15"/>
  <c r="J34" i="168"/>
  <c r="I34" i="168"/>
  <c r="H34" i="168"/>
  <c r="G34" i="168"/>
  <c r="F34" i="168"/>
  <c r="E34" i="168"/>
  <c r="D34" i="168"/>
  <c r="F45" i="168"/>
  <c r="D45" i="168" s="1"/>
  <c r="F24" i="168"/>
  <c r="D24" i="168" s="1"/>
  <c r="E14" i="168"/>
  <c r="F14" i="168"/>
  <c r="G14" i="168"/>
  <c r="H14" i="168"/>
  <c r="I14" i="168"/>
  <c r="J14" i="168"/>
  <c r="D14" i="168"/>
  <c r="E37" i="168"/>
  <c r="F37" i="168"/>
  <c r="G37" i="168"/>
  <c r="H37" i="168"/>
  <c r="I37" i="168"/>
  <c r="J37" i="168"/>
  <c r="F48" i="168" l="1"/>
  <c r="J48" i="168"/>
  <c r="J15" i="168" s="1"/>
  <c r="J17" i="168" s="1"/>
  <c r="J27" i="168" s="1"/>
  <c r="D37" i="168"/>
  <c r="M92" i="15"/>
  <c r="I48" i="168"/>
  <c r="I15" i="168" s="1"/>
  <c r="I17" i="168" s="1"/>
  <c r="I27" i="168" s="1"/>
  <c r="H48" i="168"/>
  <c r="H15" i="168" s="1"/>
  <c r="H17" i="168" s="1"/>
  <c r="H27" i="168" s="1"/>
  <c r="G48" i="168"/>
  <c r="G15" i="168" s="1"/>
  <c r="G17" i="168" s="1"/>
  <c r="G27" i="168" s="1"/>
  <c r="E48" i="168"/>
  <c r="E15" i="168" s="1"/>
  <c r="F15" i="168"/>
  <c r="F17" i="168" s="1"/>
  <c r="F27" i="168" s="1"/>
  <c r="E17" i="168" l="1"/>
  <c r="D15" i="168"/>
  <c r="E11" i="19"/>
  <c r="D11" i="19"/>
  <c r="E27" i="168" l="1"/>
  <c r="D17" i="168"/>
  <c r="E32" i="122" l="1"/>
  <c r="F32" i="122"/>
  <c r="L52" i="22"/>
  <c r="K52" i="22"/>
  <c r="J52" i="22"/>
  <c r="I52" i="22"/>
  <c r="H52" i="22"/>
  <c r="G52" i="22"/>
  <c r="F52" i="22"/>
  <c r="E52" i="22"/>
  <c r="D52" i="22"/>
  <c r="C52" i="22"/>
  <c r="D26" i="22"/>
  <c r="E26" i="22"/>
  <c r="F26" i="22"/>
  <c r="G26" i="22"/>
  <c r="H26" i="22"/>
  <c r="I26" i="22"/>
  <c r="J26" i="22"/>
  <c r="K26" i="22"/>
  <c r="L26" i="22"/>
  <c r="C26" i="22"/>
  <c r="E56" i="22"/>
  <c r="E68" i="22" s="1"/>
  <c r="F56" i="22"/>
  <c r="F68" i="22" s="1"/>
  <c r="G56" i="22"/>
  <c r="G68" i="22" s="1"/>
  <c r="H56" i="22"/>
  <c r="H68" i="22" s="1"/>
  <c r="I56" i="22"/>
  <c r="I68" i="22" s="1"/>
  <c r="K56" i="22"/>
  <c r="K68" i="22" s="1"/>
  <c r="L56" i="22"/>
  <c r="L68" i="22" s="1"/>
  <c r="D56" i="22"/>
  <c r="E14" i="26"/>
  <c r="D68" i="22" l="1"/>
  <c r="C56" i="22"/>
  <c r="C68" i="22" s="1"/>
  <c r="E72" i="175"/>
  <c r="F72" i="175"/>
  <c r="G72" i="175"/>
  <c r="H72" i="175"/>
  <c r="I72" i="175"/>
  <c r="K72" i="175"/>
  <c r="L72" i="175"/>
  <c r="D72" i="175"/>
  <c r="D85" i="175" s="1"/>
  <c r="E52" i="175"/>
  <c r="F52" i="175"/>
  <c r="G52" i="175"/>
  <c r="H52" i="175"/>
  <c r="I52" i="175"/>
  <c r="K52" i="175"/>
  <c r="L52" i="175"/>
  <c r="D52" i="175"/>
  <c r="E72" i="15"/>
  <c r="F72" i="15"/>
  <c r="G72" i="15"/>
  <c r="H72" i="15"/>
  <c r="I72" i="15"/>
  <c r="K72" i="15"/>
  <c r="L72" i="15"/>
  <c r="D72" i="15"/>
  <c r="E52" i="15"/>
  <c r="F52" i="15"/>
  <c r="G52" i="15"/>
  <c r="H52" i="15"/>
  <c r="I52" i="15"/>
  <c r="K52" i="15"/>
  <c r="L52" i="15"/>
  <c r="D52" i="15"/>
  <c r="D68" i="15" s="1"/>
  <c r="D32" i="122"/>
  <c r="G46" i="7"/>
  <c r="I46" i="7"/>
  <c r="J46" i="7"/>
  <c r="L46" i="7"/>
  <c r="F46" i="7"/>
  <c r="J74" i="7" l="1"/>
  <c r="I74" i="7"/>
  <c r="F74" i="7"/>
  <c r="G74" i="7"/>
  <c r="C72" i="15"/>
  <c r="C52" i="15"/>
  <c r="C75" i="175" l="1"/>
  <c r="C55" i="175"/>
  <c r="E67" i="19" l="1"/>
  <c r="C35" i="122" l="1"/>
  <c r="H51" i="7" s="1"/>
  <c r="L51" i="7" s="1"/>
  <c r="G84" i="22"/>
  <c r="D51" i="7" l="1"/>
  <c r="D54" i="18" l="1"/>
  <c r="E54" i="18"/>
  <c r="C19" i="22" l="1"/>
  <c r="C18" i="22"/>
  <c r="C16" i="22"/>
  <c r="C15" i="22"/>
  <c r="C14" i="22"/>
  <c r="C13" i="22"/>
  <c r="C12" i="22"/>
  <c r="C11" i="22"/>
  <c r="C21" i="22" l="1"/>
  <c r="D54" i="116" l="1"/>
  <c r="C28" i="116"/>
  <c r="C30" i="116" s="1"/>
  <c r="C43" i="116" s="1"/>
  <c r="C51" i="116" s="1"/>
  <c r="C12" i="116"/>
  <c r="C14" i="116" s="1"/>
  <c r="C26" i="116" s="1"/>
  <c r="C50" i="116" s="1"/>
  <c r="E19" i="5"/>
  <c r="L72" i="22"/>
  <c r="L73" i="22" s="1"/>
  <c r="K72" i="22"/>
  <c r="K73" i="22" s="1"/>
  <c r="I72" i="22"/>
  <c r="I73" i="22" s="1"/>
  <c r="H72" i="22"/>
  <c r="H73" i="22" s="1"/>
  <c r="G72" i="22"/>
  <c r="G73" i="22" s="1"/>
  <c r="F72" i="22"/>
  <c r="F73" i="22" s="1"/>
  <c r="E72" i="22"/>
  <c r="E73" i="22" s="1"/>
  <c r="E27" i="22" l="1"/>
  <c r="K27" i="22"/>
  <c r="H27" i="22"/>
  <c r="G27" i="22"/>
  <c r="L27" i="22"/>
  <c r="I27" i="22"/>
  <c r="F27" i="22"/>
  <c r="D44" i="116"/>
  <c r="D72" i="22" l="1"/>
  <c r="C72" i="22" s="1"/>
  <c r="C73" i="22" s="1"/>
  <c r="D27" i="22"/>
  <c r="C27" i="22" s="1"/>
  <c r="D86" i="22"/>
  <c r="C86" i="22"/>
  <c r="L30" i="22"/>
  <c r="K30" i="22"/>
  <c r="I30" i="22"/>
  <c r="H30" i="22"/>
  <c r="G30" i="22"/>
  <c r="F30" i="22"/>
  <c r="E30" i="22"/>
  <c r="G17" i="28"/>
  <c r="F17" i="28"/>
  <c r="E17" i="28"/>
  <c r="D17" i="28"/>
  <c r="C15" i="28"/>
  <c r="D30" i="22" l="1"/>
  <c r="F41" i="22"/>
  <c r="F45" i="22" s="1"/>
  <c r="F46" i="22" s="1"/>
  <c r="E13" i="22" s="1"/>
  <c r="F13" i="22"/>
  <c r="H41" i="22"/>
  <c r="H45" i="22" s="1"/>
  <c r="H46" i="22" s="1"/>
  <c r="E15" i="22" s="1"/>
  <c r="F15" i="22"/>
  <c r="L41" i="22"/>
  <c r="L45" i="22" s="1"/>
  <c r="L46" i="22" s="1"/>
  <c r="E19" i="22" s="1"/>
  <c r="F19" i="22"/>
  <c r="E41" i="22"/>
  <c r="E45" i="22" s="1"/>
  <c r="E46" i="22" s="1"/>
  <c r="E12" i="22" s="1"/>
  <c r="F12" i="22"/>
  <c r="G41" i="22"/>
  <c r="G45" i="22" s="1"/>
  <c r="G46" i="22" s="1"/>
  <c r="E14" i="22" s="1"/>
  <c r="F14" i="22"/>
  <c r="I41" i="22"/>
  <c r="I45" i="22" s="1"/>
  <c r="I46" i="22" s="1"/>
  <c r="E16" i="22" s="1"/>
  <c r="F16" i="22"/>
  <c r="K41" i="22"/>
  <c r="K45" i="22" s="1"/>
  <c r="K46" i="22" s="1"/>
  <c r="E18" i="22" s="1"/>
  <c r="F18" i="22"/>
  <c r="E42" i="6"/>
  <c r="D32" i="6"/>
  <c r="D73" i="22"/>
  <c r="E33" i="6"/>
  <c r="C30" i="22" l="1"/>
  <c r="C41" i="22" s="1"/>
  <c r="D41" i="22"/>
  <c r="D45" i="22" s="1"/>
  <c r="F11" i="22"/>
  <c r="F21" i="22" s="1"/>
  <c r="D46" i="22" l="1"/>
  <c r="E11" i="22" s="1"/>
  <c r="E21" i="22" s="1"/>
  <c r="C45" i="22"/>
  <c r="C46" i="22" s="1"/>
  <c r="C14" i="28"/>
  <c r="C23" i="173" l="1"/>
  <c r="C22" i="173"/>
  <c r="C19" i="173"/>
  <c r="C18" i="173"/>
  <c r="C17" i="173"/>
  <c r="C16" i="173"/>
  <c r="F14" i="173"/>
  <c r="F20" i="173" s="1"/>
  <c r="E14" i="173"/>
  <c r="E20" i="173" s="1"/>
  <c r="D14" i="173"/>
  <c r="D20" i="173" s="1"/>
  <c r="C58" i="120"/>
  <c r="E34" i="6" l="1"/>
  <c r="C31" i="21"/>
  <c r="D21" i="173"/>
  <c r="C30" i="21"/>
  <c r="D34" i="6"/>
  <c r="E21" i="173"/>
  <c r="F21" i="173"/>
  <c r="D33" i="21"/>
  <c r="C20" i="173"/>
  <c r="C14" i="173"/>
  <c r="D20" i="21"/>
  <c r="C21" i="173" l="1"/>
  <c r="C22" i="21" s="1"/>
  <c r="C33" i="21"/>
  <c r="E40" i="11"/>
  <c r="E41" i="11"/>
  <c r="E39" i="11"/>
  <c r="C13" i="128"/>
  <c r="D40" i="11" s="1"/>
  <c r="C14" i="128"/>
  <c r="D41" i="11" s="1"/>
  <c r="C12" i="128"/>
  <c r="D39" i="11" s="1"/>
  <c r="L15" i="128"/>
  <c r="K15" i="128"/>
  <c r="I15" i="128"/>
  <c r="D15" i="128"/>
  <c r="G15" i="128"/>
  <c r="F15" i="128"/>
  <c r="E15" i="128"/>
  <c r="C27" i="128" l="1"/>
  <c r="H15" i="128"/>
  <c r="C15" i="128"/>
  <c r="C104" i="175" l="1"/>
  <c r="C105" i="175"/>
  <c r="C106" i="175"/>
  <c r="C107" i="175"/>
  <c r="C93" i="175"/>
  <c r="C94" i="175"/>
  <c r="C95" i="175"/>
  <c r="C51" i="175"/>
  <c r="C53" i="175"/>
  <c r="C56" i="175"/>
  <c r="C58" i="175"/>
  <c r="E20" i="8" s="1"/>
  <c r="C59" i="175"/>
  <c r="C64" i="175"/>
  <c r="C65" i="175"/>
  <c r="C66" i="175"/>
  <c r="C67" i="175"/>
  <c r="C70" i="175"/>
  <c r="C71" i="175"/>
  <c r="C73" i="175"/>
  <c r="C76" i="175"/>
  <c r="E42" i="11" s="1"/>
  <c r="C83" i="175"/>
  <c r="C84" i="175"/>
  <c r="C50" i="175"/>
  <c r="C12" i="175"/>
  <c r="C14" i="175"/>
  <c r="C16" i="175"/>
  <c r="C18" i="175"/>
  <c r="D20" i="8" s="1"/>
  <c r="C19" i="175"/>
  <c r="C24" i="175"/>
  <c r="C25" i="175"/>
  <c r="C26" i="175"/>
  <c r="C27" i="175"/>
  <c r="C31" i="175"/>
  <c r="C33" i="175"/>
  <c r="C35" i="175"/>
  <c r="D42" i="11" s="1"/>
  <c r="C40" i="175"/>
  <c r="C41" i="175"/>
  <c r="C42" i="175"/>
  <c r="C43" i="175"/>
  <c r="L85" i="175"/>
  <c r="L30" i="175" s="1"/>
  <c r="L32" i="175" s="1"/>
  <c r="L44" i="175" s="1"/>
  <c r="L68" i="175"/>
  <c r="L11" i="175" s="1"/>
  <c r="L13" i="175" s="1"/>
  <c r="L28" i="175" s="1"/>
  <c r="L97" i="175" l="1"/>
  <c r="L109" i="175"/>
  <c r="L103" i="175" l="1"/>
  <c r="L91" i="175"/>
  <c r="C42" i="20" l="1"/>
  <c r="D28" i="20"/>
  <c r="E74" i="19"/>
  <c r="E29" i="6" l="1"/>
  <c r="E71" i="19"/>
  <c r="E31" i="11" s="1"/>
  <c r="D65" i="19"/>
  <c r="D67" i="19" s="1"/>
  <c r="D47" i="8" l="1"/>
  <c r="E38" i="6" l="1"/>
  <c r="H62" i="13" l="1"/>
  <c r="I62" i="13"/>
  <c r="H63" i="13"/>
  <c r="I63" i="13"/>
  <c r="H64" i="13"/>
  <c r="I64" i="13"/>
  <c r="H65" i="13"/>
  <c r="I65" i="13"/>
  <c r="H66" i="13"/>
  <c r="I66" i="13"/>
  <c r="H67" i="13"/>
  <c r="I67" i="13"/>
  <c r="H68" i="13"/>
  <c r="I68" i="13"/>
  <c r="D69" i="13"/>
  <c r="E69" i="13"/>
  <c r="F69" i="13"/>
  <c r="G69" i="13"/>
  <c r="I69" i="13" l="1"/>
  <c r="H69" i="13"/>
  <c r="G26" i="13" l="1"/>
  <c r="G94" i="19" l="1"/>
  <c r="E94" i="19"/>
  <c r="G87" i="19"/>
  <c r="E87" i="19"/>
  <c r="D68" i="9" l="1"/>
  <c r="C68" i="9"/>
  <c r="D63" i="9"/>
  <c r="C63" i="9"/>
  <c r="D58" i="9"/>
  <c r="C58" i="9"/>
  <c r="C69" i="9" l="1"/>
  <c r="D69" i="9"/>
  <c r="C19" i="122" l="1"/>
  <c r="H20" i="7" s="1"/>
  <c r="L20" i="7" s="1"/>
  <c r="C39" i="122"/>
  <c r="H55" i="7" s="1"/>
  <c r="L55" i="7" s="1"/>
  <c r="E18" i="5" l="1"/>
  <c r="C45" i="14"/>
  <c r="D153" i="19" l="1"/>
  <c r="D21" i="8" l="1"/>
  <c r="G47" i="13"/>
  <c r="D47" i="13"/>
  <c r="C31" i="122" l="1"/>
  <c r="C43" i="122"/>
  <c r="C42" i="122"/>
  <c r="C40" i="122"/>
  <c r="C33" i="122"/>
  <c r="C30" i="122"/>
  <c r="C12" i="122"/>
  <c r="C14" i="122"/>
  <c r="C20" i="122"/>
  <c r="C22" i="122"/>
  <c r="C23" i="122"/>
  <c r="G22" i="13" l="1"/>
  <c r="E19" i="8" l="1"/>
  <c r="D35" i="9"/>
  <c r="C79" i="15" l="1"/>
  <c r="D53" i="10" s="1"/>
  <c r="F44" i="122"/>
  <c r="F11" i="122" s="1"/>
  <c r="F13" i="122" s="1"/>
  <c r="C23" i="15"/>
  <c r="C38" i="15"/>
  <c r="C53" i="10" s="1"/>
  <c r="C21" i="15"/>
  <c r="C36" i="15"/>
  <c r="C13" i="133"/>
  <c r="I22" i="167" l="1"/>
  <c r="F22" i="167"/>
  <c r="D85" i="15"/>
  <c r="C22" i="175"/>
  <c r="C38" i="175"/>
  <c r="C52" i="10" s="1"/>
  <c r="C51" i="10"/>
  <c r="D51" i="10"/>
  <c r="F24" i="122"/>
  <c r="E44" i="122"/>
  <c r="E11" i="122" s="1"/>
  <c r="E13" i="122" s="1"/>
  <c r="G16" i="13"/>
  <c r="G17" i="13"/>
  <c r="C77" i="15" l="1"/>
  <c r="C63" i="175"/>
  <c r="C79" i="175"/>
  <c r="D52" i="10" s="1"/>
  <c r="C23" i="175"/>
  <c r="C54" i="18"/>
  <c r="E24" i="122"/>
  <c r="D18" i="8" l="1"/>
  <c r="G21" i="167" l="1"/>
  <c r="G22" i="167" s="1"/>
  <c r="C77" i="175"/>
  <c r="E22" i="167"/>
  <c r="H22" i="167"/>
  <c r="C20" i="175"/>
  <c r="D21" i="167" l="1"/>
  <c r="D22" i="167" s="1"/>
  <c r="C61" i="175"/>
  <c r="E17" i="8"/>
  <c r="C36" i="175"/>
  <c r="C21" i="175" l="1"/>
  <c r="C55" i="30"/>
  <c r="C41" i="30"/>
  <c r="C31" i="30"/>
  <c r="C28" i="30"/>
  <c r="C16" i="30"/>
  <c r="C17" i="30"/>
  <c r="C47" i="14"/>
  <c r="G19" i="13" l="1"/>
  <c r="G41" i="47" l="1"/>
  <c r="F41" i="47"/>
  <c r="E41" i="47"/>
  <c r="D41" i="47"/>
  <c r="G26" i="47"/>
  <c r="F26" i="47"/>
  <c r="E26" i="47"/>
  <c r="D26" i="47"/>
  <c r="G42" i="47" l="1"/>
  <c r="F42" i="47"/>
  <c r="E42" i="47"/>
  <c r="G34" i="173" l="1"/>
  <c r="F34" i="173"/>
  <c r="E34" i="173"/>
  <c r="D34" i="173"/>
  <c r="H64" i="7" l="1"/>
  <c r="D64" i="7" s="1"/>
  <c r="H36" i="7" l="1"/>
  <c r="D36" i="7" s="1"/>
  <c r="H29" i="7"/>
  <c r="D29" i="7" s="1"/>
  <c r="D28" i="7"/>
  <c r="D40" i="5" s="1"/>
  <c r="D27" i="7"/>
  <c r="D39" i="5" s="1"/>
  <c r="H25" i="7"/>
  <c r="L25" i="7" s="1"/>
  <c r="E50" i="8"/>
  <c r="E49" i="8"/>
  <c r="E35" i="5"/>
  <c r="E34" i="5"/>
  <c r="E12" i="18"/>
  <c r="D12" i="18"/>
  <c r="C12" i="18"/>
  <c r="C29" i="120"/>
  <c r="K85" i="175"/>
  <c r="K30" i="175" s="1"/>
  <c r="I85" i="175"/>
  <c r="I30" i="175" s="1"/>
  <c r="H85" i="175"/>
  <c r="H30" i="175" s="1"/>
  <c r="G85" i="175"/>
  <c r="G30" i="175" s="1"/>
  <c r="F85" i="175"/>
  <c r="F30" i="175" s="1"/>
  <c r="K68" i="175"/>
  <c r="I68" i="175"/>
  <c r="H68" i="175"/>
  <c r="G68" i="175"/>
  <c r="F68" i="175"/>
  <c r="E68" i="175"/>
  <c r="L85" i="15"/>
  <c r="L30" i="15" s="1"/>
  <c r="K85" i="15"/>
  <c r="K30" i="15" s="1"/>
  <c r="I85" i="15"/>
  <c r="I30" i="15" s="1"/>
  <c r="H85" i="15"/>
  <c r="H30" i="15" s="1"/>
  <c r="G85" i="15"/>
  <c r="G30" i="15" s="1"/>
  <c r="F85" i="15"/>
  <c r="F30" i="15" s="1"/>
  <c r="E85" i="15"/>
  <c r="E30" i="15" s="1"/>
  <c r="H58" i="7"/>
  <c r="D58" i="7" s="1"/>
  <c r="L68" i="15"/>
  <c r="L11" i="15" s="1"/>
  <c r="K68" i="15"/>
  <c r="K11" i="15" s="1"/>
  <c r="I68" i="15"/>
  <c r="I11" i="15" s="1"/>
  <c r="H68" i="15"/>
  <c r="H11" i="15" s="1"/>
  <c r="G68" i="15"/>
  <c r="G11" i="15" s="1"/>
  <c r="F68" i="15"/>
  <c r="F11" i="15" s="1"/>
  <c r="E68" i="15"/>
  <c r="E11" i="15" s="1"/>
  <c r="D37" i="5" l="1"/>
  <c r="E31" i="26"/>
  <c r="E34" i="26" s="1"/>
  <c r="C14" i="18"/>
  <c r="E14" i="6" s="1"/>
  <c r="F12" i="7"/>
  <c r="I12" i="7"/>
  <c r="E36" i="5"/>
  <c r="J12" i="7"/>
  <c r="G12" i="7"/>
  <c r="C52" i="175"/>
  <c r="C72" i="175"/>
  <c r="E14" i="18"/>
  <c r="E16" i="6" s="1"/>
  <c r="D14" i="18"/>
  <c r="E15" i="6" s="1"/>
  <c r="C37" i="122"/>
  <c r="D57" i="7"/>
  <c r="E33" i="5" s="1"/>
  <c r="H15" i="7"/>
  <c r="D15" i="7" s="1"/>
  <c r="H13" i="7"/>
  <c r="D13" i="7" s="1"/>
  <c r="K11" i="175"/>
  <c r="I11" i="175"/>
  <c r="G11" i="175"/>
  <c r="H11" i="175"/>
  <c r="F11" i="175"/>
  <c r="E11" i="175"/>
  <c r="E19" i="26" l="1"/>
  <c r="E16" i="8"/>
  <c r="E29" i="18"/>
  <c r="C29" i="18"/>
  <c r="D14" i="6" s="1"/>
  <c r="J14" i="7"/>
  <c r="I14" i="7"/>
  <c r="G14" i="7"/>
  <c r="F14" i="7"/>
  <c r="D29" i="18"/>
  <c r="E18" i="26" l="1"/>
  <c r="C12" i="26"/>
  <c r="D16" i="6"/>
  <c r="E54" i="6"/>
  <c r="F38" i="7"/>
  <c r="E49" i="6"/>
  <c r="I38" i="7"/>
  <c r="E50" i="6"/>
  <c r="J38" i="7"/>
  <c r="E47" i="6"/>
  <c r="G38" i="7"/>
  <c r="C32" i="30" l="1"/>
  <c r="G13" i="13"/>
  <c r="H60" i="7" l="1"/>
  <c r="L60" i="7" s="1"/>
  <c r="D13" i="171" l="1"/>
  <c r="D69" i="27"/>
  <c r="C69" i="27"/>
  <c r="D35" i="27"/>
  <c r="C35" i="27"/>
  <c r="G14" i="13"/>
  <c r="G15" i="13"/>
  <c r="G18" i="13"/>
  <c r="G12" i="13"/>
  <c r="G21" i="13" l="1"/>
  <c r="G24" i="13" l="1"/>
  <c r="C36" i="122" l="1"/>
  <c r="C31" i="26"/>
  <c r="C34" i="26" l="1"/>
  <c r="D26" i="6"/>
  <c r="C19" i="26"/>
  <c r="G25" i="167"/>
  <c r="C16" i="122"/>
  <c r="D81" i="128"/>
  <c r="E54" i="11" s="1"/>
  <c r="E81" i="11" s="1"/>
  <c r="C81" i="128"/>
  <c r="D54" i="11" s="1"/>
  <c r="G26" i="167" l="1"/>
  <c r="E83" i="11"/>
  <c r="H21" i="7"/>
  <c r="D21" i="7" s="1"/>
  <c r="C85" i="15"/>
  <c r="C68" i="15"/>
  <c r="D30" i="175"/>
  <c r="D68" i="175"/>
  <c r="C68" i="175" s="1"/>
  <c r="D11" i="15" l="1"/>
  <c r="C11" i="15" s="1"/>
  <c r="D30" i="15"/>
  <c r="C30" i="15" s="1"/>
  <c r="D11" i="175"/>
  <c r="C11" i="175" s="1"/>
  <c r="D34" i="13"/>
  <c r="G44" i="13"/>
  <c r="G42" i="13"/>
  <c r="G41" i="13"/>
  <c r="G40" i="13"/>
  <c r="G39" i="13"/>
  <c r="G38" i="13"/>
  <c r="G37" i="13"/>
  <c r="G36" i="13"/>
  <c r="G35" i="13"/>
  <c r="G34" i="13"/>
  <c r="G45" i="13" l="1"/>
  <c r="H32" i="175" l="1"/>
  <c r="G32" i="175"/>
  <c r="K32" i="175"/>
  <c r="I32" i="175"/>
  <c r="F32" i="175"/>
  <c r="D32" i="175"/>
  <c r="G13" i="175"/>
  <c r="G28" i="175" s="1"/>
  <c r="E13" i="175"/>
  <c r="D13" i="175"/>
  <c r="D28" i="175" s="1"/>
  <c r="K13" i="175"/>
  <c r="I13" i="175"/>
  <c r="H13" i="175"/>
  <c r="F13" i="175"/>
  <c r="C33" i="173"/>
  <c r="C32" i="173"/>
  <c r="C31" i="173"/>
  <c r="G14" i="173"/>
  <c r="E40" i="6"/>
  <c r="C91" i="128"/>
  <c r="D91" i="128"/>
  <c r="C13" i="171"/>
  <c r="D42" i="6"/>
  <c r="D33" i="6"/>
  <c r="D13" i="169"/>
  <c r="C13" i="169"/>
  <c r="D44" i="175" l="1"/>
  <c r="C13" i="175"/>
  <c r="D109" i="175"/>
  <c r="D103" i="175" s="1"/>
  <c r="C34" i="173"/>
  <c r="G44" i="175"/>
  <c r="G109" i="175"/>
  <c r="G103" i="175" s="1"/>
  <c r="K44" i="175"/>
  <c r="K109" i="175"/>
  <c r="K103" i="175" s="1"/>
  <c r="I44" i="175"/>
  <c r="I109" i="175"/>
  <c r="I103" i="175" s="1"/>
  <c r="H44" i="175"/>
  <c r="H109" i="175"/>
  <c r="H103" i="175" s="1"/>
  <c r="F44" i="175"/>
  <c r="F109" i="175"/>
  <c r="E19" i="6"/>
  <c r="D19" i="6"/>
  <c r="E28" i="175"/>
  <c r="H28" i="175"/>
  <c r="F28" i="175"/>
  <c r="K28" i="175"/>
  <c r="I28" i="175"/>
  <c r="D22" i="21" l="1"/>
  <c r="C28" i="175"/>
  <c r="F103" i="175"/>
  <c r="D22" i="7"/>
  <c r="G97" i="175"/>
  <c r="G91" i="175" s="1"/>
  <c r="K97" i="175"/>
  <c r="K91" i="175" s="1"/>
  <c r="I97" i="175"/>
  <c r="I91" i="175" s="1"/>
  <c r="H97" i="175"/>
  <c r="H91" i="175" s="1"/>
  <c r="F97" i="175"/>
  <c r="F91" i="175" s="1"/>
  <c r="D97" i="175"/>
  <c r="D91" i="175" s="1"/>
  <c r="D24" i="21" l="1"/>
  <c r="D63" i="7"/>
  <c r="E40" i="5" s="1"/>
  <c r="D62" i="7"/>
  <c r="E39" i="5" s="1"/>
  <c r="D19" i="8" l="1"/>
  <c r="D17" i="8"/>
  <c r="D44" i="13" l="1"/>
  <c r="D42" i="13"/>
  <c r="D41" i="13"/>
  <c r="D40" i="13"/>
  <c r="D39" i="13"/>
  <c r="D38" i="13"/>
  <c r="D37" i="13"/>
  <c r="D36" i="13"/>
  <c r="D35" i="13"/>
  <c r="D45" i="13" l="1"/>
  <c r="D21" i="13"/>
  <c r="D24" i="13" l="1"/>
  <c r="L13" i="15" l="1"/>
  <c r="L28" i="15" s="1"/>
  <c r="L32" i="15"/>
  <c r="H23" i="7" l="1"/>
  <c r="C17" i="122"/>
  <c r="L44" i="15"/>
  <c r="L104" i="15"/>
  <c r="L101" i="15" s="1"/>
  <c r="B4" i="14"/>
  <c r="D23" i="7" l="1"/>
  <c r="D33" i="5" s="1"/>
  <c r="L95" i="15"/>
  <c r="L92" i="15" s="1"/>
  <c r="D16" i="8" l="1"/>
  <c r="C20" i="27" l="1"/>
  <c r="E41" i="6" l="1"/>
  <c r="D41" i="6"/>
  <c r="D52" i="27"/>
  <c r="E13" i="8" l="1"/>
  <c r="D13" i="8"/>
  <c r="D34" i="5" l="1"/>
  <c r="D40" i="6"/>
  <c r="D58" i="19" l="1"/>
  <c r="D17" i="133"/>
  <c r="C17" i="133"/>
  <c r="D13" i="133"/>
  <c r="E24" i="6"/>
  <c r="D24" i="6"/>
  <c r="E18" i="6"/>
  <c r="D18" i="6"/>
  <c r="E31" i="6"/>
  <c r="D31" i="6"/>
  <c r="C18" i="133" l="1"/>
  <c r="D25" i="5" s="1"/>
  <c r="D18" i="133"/>
  <c r="E25" i="5" s="1"/>
  <c r="E27" i="5" l="1"/>
  <c r="D27" i="5"/>
  <c r="C62" i="18" l="1"/>
  <c r="D62" i="18"/>
  <c r="C54" i="116" l="1"/>
  <c r="C20" i="30"/>
  <c r="D17" i="5" l="1"/>
  <c r="D36" i="5" l="1"/>
  <c r="H72" i="7" l="1"/>
  <c r="H56" i="7"/>
  <c r="D56" i="7" s="1"/>
  <c r="H45" i="7"/>
  <c r="D45" i="7" l="1"/>
  <c r="D72" i="7"/>
  <c r="D50" i="8"/>
  <c r="E32" i="5"/>
  <c r="D49" i="8"/>
  <c r="H47" i="7"/>
  <c r="D47" i="7" s="1"/>
  <c r="D35" i="5"/>
  <c r="D42" i="47"/>
  <c r="E37" i="5" l="1"/>
  <c r="D68" i="8"/>
  <c r="D32" i="5"/>
  <c r="C64" i="116"/>
  <c r="D22" i="8" s="1"/>
  <c r="D64" i="116"/>
  <c r="C30" i="30"/>
  <c r="C18" i="30"/>
  <c r="C52" i="9"/>
  <c r="C79" i="10"/>
  <c r="F87" i="19"/>
  <c r="D87" i="19"/>
  <c r="C61" i="30"/>
  <c r="C47" i="30"/>
  <c r="C62" i="30"/>
  <c r="C48" i="30"/>
  <c r="C56" i="30"/>
  <c r="C42" i="30"/>
  <c r="C45" i="30"/>
  <c r="C46" i="30"/>
  <c r="C59" i="30"/>
  <c r="C58" i="30"/>
  <c r="C44" i="30"/>
  <c r="C57" i="30"/>
  <c r="C43" i="30"/>
  <c r="C29" i="30"/>
  <c r="C34" i="30" s="1"/>
  <c r="C19" i="30"/>
  <c r="F94" i="19"/>
  <c r="D94" i="19"/>
  <c r="E22" i="8" l="1"/>
  <c r="C22" i="30"/>
  <c r="C49" i="30"/>
  <c r="C73" i="30" s="1"/>
  <c r="C69" i="30" s="1"/>
  <c r="D19" i="5"/>
  <c r="D39" i="6"/>
  <c r="D18" i="5"/>
  <c r="D74" i="19"/>
  <c r="C26" i="10"/>
  <c r="C28" i="10" s="1"/>
  <c r="C44" i="116"/>
  <c r="D52" i="9"/>
  <c r="K13" i="15"/>
  <c r="K28" i="15" s="1"/>
  <c r="D26" i="10"/>
  <c r="D28" i="10" l="1"/>
  <c r="E11" i="5" s="1"/>
  <c r="D11" i="5"/>
  <c r="D71" i="19"/>
  <c r="D31" i="11" s="1"/>
  <c r="D38" i="6"/>
  <c r="C67" i="10"/>
  <c r="D21" i="5"/>
  <c r="E68" i="8"/>
  <c r="C60" i="30"/>
  <c r="C63" i="30" s="1"/>
  <c r="H13" i="15"/>
  <c r="H28" i="15" s="1"/>
  <c r="G13" i="15"/>
  <c r="G28" i="15" s="1"/>
  <c r="I13" i="15"/>
  <c r="I28" i="15" s="1"/>
  <c r="F13" i="15"/>
  <c r="F28" i="15" s="1"/>
  <c r="E13" i="15"/>
  <c r="E28" i="15" s="1"/>
  <c r="C37" i="9" l="1"/>
  <c r="C38" i="9" s="1"/>
  <c r="C69" i="10"/>
  <c r="D12" i="5" s="1"/>
  <c r="D43" i="6"/>
  <c r="D81" i="11"/>
  <c r="D83" i="11" s="1"/>
  <c r="E39" i="6"/>
  <c r="E30" i="6"/>
  <c r="D15" i="6"/>
  <c r="E17" i="5"/>
  <c r="D73" i="30"/>
  <c r="D69" i="30" s="1"/>
  <c r="E21" i="5" l="1"/>
  <c r="C32" i="122"/>
  <c r="C28" i="20"/>
  <c r="D13" i="15"/>
  <c r="H44" i="7"/>
  <c r="D44" i="122"/>
  <c r="C44" i="122" s="1"/>
  <c r="D28" i="15" l="1"/>
  <c r="C28" i="15" s="1"/>
  <c r="C13" i="15"/>
  <c r="H46" i="7"/>
  <c r="D44" i="7"/>
  <c r="D46" i="7" s="1"/>
  <c r="D29" i="6"/>
  <c r="D11" i="122"/>
  <c r="E43" i="6"/>
  <c r="H74" i="7" l="1"/>
  <c r="C11" i="122"/>
  <c r="H12" i="7" s="1"/>
  <c r="D13" i="122"/>
  <c r="E35" i="6"/>
  <c r="C13" i="122" l="1"/>
  <c r="H14" i="7"/>
  <c r="D24" i="122"/>
  <c r="E48" i="6" l="1"/>
  <c r="H38" i="7"/>
  <c r="C24" i="122"/>
  <c r="D54" i="6" l="1"/>
  <c r="D47" i="6" l="1"/>
  <c r="D48" i="6" l="1"/>
  <c r="D49" i="6" l="1"/>
  <c r="D50" i="6" l="1"/>
  <c r="E32" i="15" l="1"/>
  <c r="F32" i="15"/>
  <c r="E44" i="15" l="1"/>
  <c r="E95" i="15" s="1"/>
  <c r="E92" i="15" s="1"/>
  <c r="E104" i="15"/>
  <c r="E101" i="15" s="1"/>
  <c r="I32" i="15"/>
  <c r="H32" i="15"/>
  <c r="G32" i="15"/>
  <c r="F104" i="15"/>
  <c r="F101" i="15" s="1"/>
  <c r="F44" i="15"/>
  <c r="F95" i="15" s="1"/>
  <c r="F92" i="15" s="1"/>
  <c r="D32" i="15"/>
  <c r="D104" i="15" l="1"/>
  <c r="D101" i="15" s="1"/>
  <c r="K32" i="15"/>
  <c r="C32" i="15" s="1"/>
  <c r="I44" i="15"/>
  <c r="I95" i="15" s="1"/>
  <c r="I92" i="15" s="1"/>
  <c r="I104" i="15"/>
  <c r="I101" i="15" s="1"/>
  <c r="H44" i="15"/>
  <c r="H95" i="15" s="1"/>
  <c r="H92" i="15" s="1"/>
  <c r="H104" i="15"/>
  <c r="H101" i="15" s="1"/>
  <c r="G44" i="15"/>
  <c r="G95" i="15" s="1"/>
  <c r="G92" i="15" s="1"/>
  <c r="G104" i="15"/>
  <c r="G101" i="15" s="1"/>
  <c r="D44" i="15"/>
  <c r="E12" i="6" l="1"/>
  <c r="C104" i="15"/>
  <c r="D95" i="15"/>
  <c r="K44" i="15"/>
  <c r="K95" i="15" s="1"/>
  <c r="K92" i="15" s="1"/>
  <c r="K104" i="15"/>
  <c r="K101" i="15" s="1"/>
  <c r="C101" i="15" s="1"/>
  <c r="C44" i="15" l="1"/>
  <c r="C103" i="15"/>
  <c r="C95" i="15" l="1"/>
  <c r="D12" i="6" s="1"/>
  <c r="C38" i="120" l="1"/>
  <c r="E25" i="6" l="1"/>
  <c r="D25" i="6" l="1"/>
  <c r="C72" i="10" l="1"/>
  <c r="D13" i="5" l="1"/>
  <c r="D67" i="10" l="1"/>
  <c r="E18" i="8"/>
  <c r="D69" i="10" l="1"/>
  <c r="E12" i="5" s="1"/>
  <c r="D72" i="10"/>
  <c r="D37" i="9"/>
  <c r="D38" i="9" s="1"/>
  <c r="E13" i="5" l="1"/>
  <c r="D20" i="27" l="1"/>
  <c r="E14" i="5" l="1"/>
  <c r="E15" i="5" l="1"/>
  <c r="D21" i="133" s="1"/>
  <c r="D29" i="133" s="1"/>
  <c r="C52" i="27"/>
  <c r="E12" i="8" l="1"/>
  <c r="E26" i="5"/>
  <c r="E28" i="5" s="1"/>
  <c r="E52" i="5" l="1"/>
  <c r="E51" i="5" s="1"/>
  <c r="D48" i="7"/>
  <c r="E14" i="8"/>
  <c r="E33" i="8" s="1"/>
  <c r="E41" i="5"/>
  <c r="E43" i="5" s="1"/>
  <c r="E56" i="5" s="1"/>
  <c r="E55" i="5" s="1"/>
  <c r="L48" i="7" l="1"/>
  <c r="E69" i="8"/>
  <c r="L74" i="7" l="1"/>
  <c r="L12" i="7" s="1"/>
  <c r="E75" i="8"/>
  <c r="D70" i="8" s="1"/>
  <c r="C20" i="21"/>
  <c r="D74" i="7" l="1"/>
  <c r="D12" i="7"/>
  <c r="E58" i="19"/>
  <c r="C24" i="21"/>
  <c r="L14" i="7"/>
  <c r="E52" i="6" s="1"/>
  <c r="E56" i="6" l="1"/>
  <c r="D30" i="6"/>
  <c r="D14" i="7"/>
  <c r="D35" i="6" l="1"/>
  <c r="D14" i="5"/>
  <c r="D15" i="5" l="1"/>
  <c r="C21" i="133"/>
  <c r="C29" i="133" s="1"/>
  <c r="D12" i="8" l="1"/>
  <c r="D26" i="5"/>
  <c r="D28" i="5" s="1"/>
  <c r="D41" i="5" l="1"/>
  <c r="D43" i="5" s="1"/>
  <c r="D14" i="8"/>
  <c r="D52" i="5"/>
  <c r="D51" i="5" s="1"/>
  <c r="D16" i="7"/>
  <c r="L16" i="7" s="1"/>
  <c r="D56" i="5" l="1"/>
  <c r="D55" i="5" s="1"/>
  <c r="L38" i="7"/>
  <c r="D38" i="7" s="1"/>
  <c r="D52" i="6" l="1"/>
  <c r="E85" i="175"/>
  <c r="C85" i="175" s="1"/>
  <c r="D56" i="6" l="1"/>
  <c r="E30" i="175"/>
  <c r="C30" i="175" s="1"/>
  <c r="E32" i="175" l="1"/>
  <c r="C32" i="175" s="1"/>
  <c r="E13" i="6" s="1"/>
  <c r="E109" i="175" l="1"/>
  <c r="E103" i="175" s="1"/>
  <c r="C103" i="175" s="1"/>
  <c r="E44" i="175"/>
  <c r="E97" i="175" s="1"/>
  <c r="E91" i="175" s="1"/>
  <c r="C91" i="175" s="1"/>
  <c r="C44" i="175" l="1"/>
  <c r="C109" i="175"/>
  <c r="C108" i="175"/>
  <c r="C97" i="175"/>
  <c r="D13" i="6" s="1"/>
  <c r="C96" i="175" l="1"/>
  <c r="C14" i="26" l="1"/>
  <c r="C18" i="26" s="1"/>
  <c r="E26" i="6" l="1"/>
  <c r="D43" i="26" l="1"/>
  <c r="C43" i="26"/>
  <c r="C17" i="28"/>
  <c r="C16" i="28"/>
  <c r="E111" i="19" l="1"/>
  <c r="E141" i="19"/>
  <c r="E143" i="19" l="1"/>
  <c r="E28" i="19"/>
  <c r="E35" i="19" s="1"/>
  <c r="E23" i="6" l="1"/>
  <c r="E17" i="6" l="1"/>
  <c r="D35" i="19" l="1"/>
  <c r="E20" i="6"/>
  <c r="D23" i="6" l="1"/>
  <c r="D17" i="6"/>
  <c r="D20" i="6" l="1"/>
  <c r="D48" i="168" l="1"/>
  <c r="D27" i="168" l="1"/>
  <c r="E22" i="6"/>
  <c r="E27" i="6" l="1"/>
  <c r="E36" i="6" s="1"/>
  <c r="E44" i="6" s="1"/>
  <c r="D22" i="6"/>
  <c r="E58" i="6" l="1"/>
  <c r="D27" i="6"/>
  <c r="D36" i="6" s="1"/>
  <c r="D44" i="6" s="1"/>
  <c r="D58" i="6" l="1"/>
  <c r="D33" i="8"/>
  <c r="D69" i="8" s="1"/>
  <c r="D75" i="8" s="1"/>
  <c r="C94" i="15"/>
  <c r="D92" i="15"/>
  <c r="C92" i="15" s="1"/>
</calcChain>
</file>

<file path=xl/sharedStrings.xml><?xml version="1.0" encoding="utf-8"?>
<sst xmlns="http://schemas.openxmlformats.org/spreadsheetml/2006/main" count="5917" uniqueCount="1692">
  <si>
    <t>Over specification of assets</t>
  </si>
  <si>
    <t>Changes in market price</t>
  </si>
  <si>
    <t>130</t>
  </si>
  <si>
    <t>140</t>
  </si>
  <si>
    <t>150</t>
  </si>
  <si>
    <t>160</t>
  </si>
  <si>
    <t>Patient travel</t>
  </si>
  <si>
    <t>220</t>
  </si>
  <si>
    <t>Amounts recoverable against liabilities</t>
  </si>
  <si>
    <t xml:space="preserve"> + / -</t>
  </si>
  <si>
    <t xml:space="preserve">RECOVERED LOSSES </t>
  </si>
  <si>
    <t>100</t>
  </si>
  <si>
    <t>170</t>
  </si>
  <si>
    <t>180</t>
  </si>
  <si>
    <t>310</t>
  </si>
  <si>
    <t xml:space="preserve">Nursing, midwifery and health visiting learners </t>
  </si>
  <si>
    <t xml:space="preserve">a. private patients </t>
  </si>
  <si>
    <t xml:space="preserve">b. overseas visitors </t>
  </si>
  <si>
    <t xml:space="preserve">c. other </t>
  </si>
  <si>
    <t xml:space="preserve">SPECIAL PAYMENTS: </t>
  </si>
  <si>
    <t xml:space="preserve">5. Compensation under legal obligation </t>
  </si>
  <si>
    <t xml:space="preserve">6. Extra contractual to contractors </t>
  </si>
  <si>
    <t>+ / -</t>
  </si>
  <si>
    <t>£000's</t>
  </si>
  <si>
    <t>Supplies and services - clinical (excluding drug costs)</t>
  </si>
  <si>
    <t>110</t>
  </si>
  <si>
    <t>120</t>
  </si>
  <si>
    <t xml:space="preserve">Total </t>
  </si>
  <si>
    <t xml:space="preserve">Other </t>
  </si>
  <si>
    <t>£000</t>
  </si>
  <si>
    <t>Other operating income</t>
  </si>
  <si>
    <t xml:space="preserve">Agency/contract staff </t>
  </si>
  <si>
    <t>TOTAL</t>
  </si>
  <si>
    <t xml:space="preserve">Interest on available for sale financial assets </t>
  </si>
  <si>
    <t xml:space="preserve">Interest on held-to-maturity financial assets </t>
  </si>
  <si>
    <t>Held to maturity</t>
  </si>
  <si>
    <t>Available for sale investments reserve</t>
  </si>
  <si>
    <t>-</t>
  </si>
  <si>
    <t xml:space="preserve">Medical and dental </t>
  </si>
  <si>
    <t xml:space="preserve">Ambulance staff </t>
  </si>
  <si>
    <t xml:space="preserve">Administration and estates </t>
  </si>
  <si>
    <t xml:space="preserve">Healthcare assistants and other support staff </t>
  </si>
  <si>
    <t>NOTES TO THE ACCOUNTS</t>
  </si>
  <si>
    <t xml:space="preserve">LOSSES: </t>
  </si>
  <si>
    <t xml:space="preserve">a. theft, fraud etc </t>
  </si>
  <si>
    <t xml:space="preserve">1a &amp; 4a. Fraud cases </t>
  </si>
  <si>
    <t xml:space="preserve">b. clinical negligence with advice </t>
  </si>
  <si>
    <t xml:space="preserve">c. personal injury with advice </t>
  </si>
  <si>
    <t xml:space="preserve">d. other negligence and injury </t>
  </si>
  <si>
    <t>Other</t>
  </si>
  <si>
    <t xml:space="preserve">Commercial loans </t>
  </si>
  <si>
    <t xml:space="preserve">Overdrafts </t>
  </si>
  <si>
    <t>Goodwill</t>
  </si>
  <si>
    <t xml:space="preserve">Non NHS: Private patients </t>
  </si>
  <si>
    <t xml:space="preserve">TOTAL </t>
  </si>
  <si>
    <t xml:space="preserve">Supplies and services - general </t>
  </si>
  <si>
    <t xml:space="preserve">Establishment </t>
  </si>
  <si>
    <t xml:space="preserve">NHS Foundation Trusts </t>
  </si>
  <si>
    <t>Redundancy</t>
  </si>
  <si>
    <t>Publishing</t>
  </si>
  <si>
    <t>Insurance</t>
  </si>
  <si>
    <t>Other services, eg external payroll</t>
  </si>
  <si>
    <t>Grossing up consortium arrangements</t>
  </si>
  <si>
    <t>Compensation paid to cover debt recovery costs under this legislation</t>
  </si>
  <si>
    <t>Development expenditure</t>
  </si>
  <si>
    <t xml:space="preserve">Buildings excluding dwellings </t>
  </si>
  <si>
    <t xml:space="preserve">- to buy out the liability for early retirements over 5 years </t>
  </si>
  <si>
    <t xml:space="preserve">- number of cases involved </t>
  </si>
  <si>
    <t>Acute Trusts</t>
  </si>
  <si>
    <t>Mental Health Trusts</t>
  </si>
  <si>
    <t>Loss or damage from normal operations</t>
  </si>
  <si>
    <t>Loss as a result of catastrophe</t>
  </si>
  <si>
    <t>Abandonment of assets in course of construction</t>
  </si>
  <si>
    <t>Unforeseen obsolescence</t>
  </si>
  <si>
    <t>Maincode</t>
  </si>
  <si>
    <t>Subcode</t>
  </si>
  <si>
    <t xml:space="preserve">£000 </t>
  </si>
  <si>
    <t xml:space="preserve">+ </t>
  </si>
  <si>
    <t xml:space="preserve">- </t>
  </si>
  <si>
    <t xml:space="preserve">+/- </t>
  </si>
  <si>
    <t>audit services- statutory audit</t>
  </si>
  <si>
    <t xml:space="preserve">1. Losses of cash due to: </t>
  </si>
  <si>
    <t xml:space="preserve">3. Bad debts and claims abandoned in relation to: </t>
  </si>
  <si>
    <t xml:space="preserve">b. overpayment of salaries etc. </t>
  </si>
  <si>
    <t xml:space="preserve">c. other causes </t>
  </si>
  <si>
    <t>Income from activities</t>
  </si>
  <si>
    <t xml:space="preserve">Outpatient income </t>
  </si>
  <si>
    <t xml:space="preserve">A &amp; E income </t>
  </si>
  <si>
    <t xml:space="preserve">Accrued income </t>
  </si>
  <si>
    <t xml:space="preserve">Education and training </t>
  </si>
  <si>
    <t xml:space="preserve">Research and development </t>
  </si>
  <si>
    <t xml:space="preserve">7. Ex gratia payments in respect of: </t>
  </si>
  <si>
    <t xml:space="preserve">Provisions under contract </t>
  </si>
  <si>
    <t xml:space="preserve">Number </t>
  </si>
  <si>
    <t>Total</t>
  </si>
  <si>
    <t xml:space="preserve">Finance charges allocated to future periods </t>
  </si>
  <si>
    <t xml:space="preserve">Change in the discount rate </t>
  </si>
  <si>
    <t xml:space="preserve">Arising during the year </t>
  </si>
  <si>
    <t xml:space="preserve">Reversed unused </t>
  </si>
  <si>
    <t xml:space="preserve">Unwinding of discount </t>
  </si>
  <si>
    <t xml:space="preserve">Elective income </t>
  </si>
  <si>
    <t xml:space="preserve">Non elective income </t>
  </si>
  <si>
    <t>Unused amounts reversed</t>
  </si>
  <si>
    <t>At 1 April</t>
  </si>
  <si>
    <t>Loans and receivables</t>
  </si>
  <si>
    <t>Available-for-sale</t>
  </si>
  <si>
    <t>Accruals</t>
  </si>
  <si>
    <t>Liabilities at fair value through the I&amp;E</t>
  </si>
  <si>
    <t>Other financial liabilities</t>
  </si>
  <si>
    <t xml:space="preserve">Interest on loans and receivables </t>
  </si>
  <si>
    <t xml:space="preserve">NHS Trusts </t>
  </si>
  <si>
    <t>Expected</t>
  </si>
  <si>
    <t>Sign</t>
  </si>
  <si>
    <t xml:space="preserve">Non-patient care services to other bodies </t>
  </si>
  <si>
    <t xml:space="preserve">Profit on disposal of other tangible fixed assets </t>
  </si>
  <si>
    <t>Pensions - former directors</t>
  </si>
  <si>
    <t>Pensions - other staff</t>
  </si>
  <si>
    <t>Other reserves</t>
  </si>
  <si>
    <t>Income and expenditure reserve</t>
  </si>
  <si>
    <t xml:space="preserve">Reclassifications </t>
  </si>
  <si>
    <t>Total number of cases</t>
  </si>
  <si>
    <t>Total value of cases</t>
  </si>
  <si>
    <t xml:space="preserve">Corporation tax receivable </t>
  </si>
  <si>
    <t xml:space="preserve">Private patient income </t>
  </si>
  <si>
    <t xml:space="preserve">a. loss of personal effects </t>
  </si>
  <si>
    <t xml:space="preserve">No of early retirements on the grounds of ill-health </t>
  </si>
  <si>
    <t xml:space="preserve">Cash at commercial banks and in hand </t>
  </si>
  <si>
    <t>All Trusts</t>
  </si>
  <si>
    <t>Other clinical income from mandatory services</t>
  </si>
  <si>
    <t>PRIMARY STATEMENTS</t>
  </si>
  <si>
    <t>Department of Health</t>
  </si>
  <si>
    <t>NHS injury scheme (was RTA)</t>
  </si>
  <si>
    <t xml:space="preserve">Profit on disposal of fixed asset investments </t>
  </si>
  <si>
    <t xml:space="preserve">Profit on disposal of intangible fixed assets </t>
  </si>
  <si>
    <t xml:space="preserve">Loss on disposal of intangible fixed assets </t>
  </si>
  <si>
    <t xml:space="preserve">Profit on disposal of land and buildings </t>
  </si>
  <si>
    <t xml:space="preserve">Loss on disposal of land and buildings </t>
  </si>
  <si>
    <t xml:space="preserve">Finance leases </t>
  </si>
  <si>
    <t xml:space="preserve">Additions - purchased </t>
  </si>
  <si>
    <t xml:space="preserve">Provided during the year </t>
  </si>
  <si>
    <t xml:space="preserve">Dwellings </t>
  </si>
  <si>
    <t>+</t>
  </si>
  <si>
    <t xml:space="preserve">Department of Health - other </t>
  </si>
  <si>
    <t>Department of Health - grants</t>
  </si>
  <si>
    <t>Amounts included within other interest payable arising from claims made under this legislation</t>
  </si>
  <si>
    <t>Amounts utilised</t>
  </si>
  <si>
    <t>Interest received</t>
  </si>
  <si>
    <t xml:space="preserve">Capital element of finance lease rental payments </t>
  </si>
  <si>
    <t>+/-</t>
  </si>
  <si>
    <t xml:space="preserve">Social care staff </t>
  </si>
  <si>
    <t xml:space="preserve">Net book value </t>
  </si>
  <si>
    <t xml:space="preserve">Nursing, midwifery and health visiting staff </t>
  </si>
  <si>
    <t xml:space="preserve">Scientific, therapeutic and technical staff </t>
  </si>
  <si>
    <t xml:space="preserve">Fair value </t>
  </si>
  <si>
    <t xml:space="preserve">Social security costs </t>
  </si>
  <si>
    <t>Corporation tax expense</t>
  </si>
  <si>
    <t>Surplus/(deficit) of discontinued operations and the gain/(loss) on disposal of discontinued operations</t>
  </si>
  <si>
    <t>SURPLUS/(DEFICIT) FOR THE YEAR</t>
  </si>
  <si>
    <t>(ii) owners of the parent.</t>
  </si>
  <si>
    <t>Reversal of impairments of assets held for sale</t>
  </si>
  <si>
    <t>Amortisation of PFI deferred credits</t>
  </si>
  <si>
    <t>Main scheme</t>
  </si>
  <si>
    <t>Additional lifecycle assets received</t>
  </si>
  <si>
    <t>Total other operating income</t>
  </si>
  <si>
    <t>TOTAL OPERATING INCOME</t>
  </si>
  <si>
    <t>- not later than one year;</t>
  </si>
  <si>
    <t>- later than one year and not later than five years;</t>
  </si>
  <si>
    <t>- later than five years.</t>
  </si>
  <si>
    <t>Amortisation on intangible assets</t>
  </si>
  <si>
    <t>Loss on disposal of assets held for sale</t>
  </si>
  <si>
    <t>Impairments of assets held for sale</t>
  </si>
  <si>
    <t>Minimum lease payments</t>
  </si>
  <si>
    <t>Contingent rents</t>
  </si>
  <si>
    <t>Less sublease payments received</t>
  </si>
  <si>
    <t xml:space="preserve">Future minimum lease payments due: </t>
  </si>
  <si>
    <t>TOTAL of future minimum sublease lease payments to be received at the B/S date</t>
  </si>
  <si>
    <t>Property, plant and equipment</t>
  </si>
  <si>
    <t>Trade and other receivables</t>
  </si>
  <si>
    <t>Other assets</t>
  </si>
  <si>
    <t>Inventories</t>
  </si>
  <si>
    <t>Other financial assets</t>
  </si>
  <si>
    <t>Cash and cash equivalents</t>
  </si>
  <si>
    <t>Trade and other payables</t>
  </si>
  <si>
    <t>Borrowings</t>
  </si>
  <si>
    <t>Provisions</t>
  </si>
  <si>
    <t>Other liabilities</t>
  </si>
  <si>
    <t>Liabilities in disposal groups</t>
  </si>
  <si>
    <t>Total current liabilities</t>
  </si>
  <si>
    <t>Total non-current liabilities</t>
  </si>
  <si>
    <t>Total assets employed</t>
  </si>
  <si>
    <t>Revaluation reserve</t>
  </si>
  <si>
    <t>Merger reserve</t>
  </si>
  <si>
    <t>Intangible assets</t>
  </si>
  <si>
    <t>Available for sale financial assets</t>
  </si>
  <si>
    <t>Held to maturity investments</t>
  </si>
  <si>
    <t>Loan and receivables</t>
  </si>
  <si>
    <t>Drawdown in committed facility</t>
  </si>
  <si>
    <t>Obligations under finance leases</t>
  </si>
  <si>
    <t>Derivative and embedded derivatives held at 'fair value through income and expenditure'</t>
  </si>
  <si>
    <t>Other legal claims</t>
  </si>
  <si>
    <t>Deferred PFI credits</t>
  </si>
  <si>
    <t>Current liabilities</t>
  </si>
  <si>
    <t>Non-current liabilities</t>
  </si>
  <si>
    <t>STATEMENT OF COMPREHENSIVE INCOME</t>
  </si>
  <si>
    <t>STATEMENT OF FINANCIAL POSITION</t>
  </si>
  <si>
    <t>Non-current assets</t>
  </si>
  <si>
    <t>105</t>
  </si>
  <si>
    <t>115</t>
  </si>
  <si>
    <t>125</t>
  </si>
  <si>
    <t>135</t>
  </si>
  <si>
    <t>145</t>
  </si>
  <si>
    <t>155</t>
  </si>
  <si>
    <t>165</t>
  </si>
  <si>
    <t>175</t>
  </si>
  <si>
    <t>185</t>
  </si>
  <si>
    <t>190</t>
  </si>
  <si>
    <t>195</t>
  </si>
  <si>
    <t>200</t>
  </si>
  <si>
    <t>205</t>
  </si>
  <si>
    <t>210</t>
  </si>
  <si>
    <t>215</t>
  </si>
  <si>
    <t>225</t>
  </si>
  <si>
    <t>230</t>
  </si>
  <si>
    <t>235</t>
  </si>
  <si>
    <t>240</t>
  </si>
  <si>
    <t>245</t>
  </si>
  <si>
    <t>250</t>
  </si>
  <si>
    <t>255</t>
  </si>
  <si>
    <t>260</t>
  </si>
  <si>
    <t>265</t>
  </si>
  <si>
    <t>270</t>
  </si>
  <si>
    <t>275</t>
  </si>
  <si>
    <t>280</t>
  </si>
  <si>
    <t>285</t>
  </si>
  <si>
    <t>290</t>
  </si>
  <si>
    <t>295</t>
  </si>
  <si>
    <t>300</t>
  </si>
  <si>
    <t>305</t>
  </si>
  <si>
    <t>315</t>
  </si>
  <si>
    <t>320</t>
  </si>
  <si>
    <t>Non-current assets for sale and assets in disposal groups</t>
  </si>
  <si>
    <t>Prior period adjustment</t>
  </si>
  <si>
    <t>Cash flows from operating activities</t>
  </si>
  <si>
    <t>Operating surplus/(deficit)</t>
  </si>
  <si>
    <t>Non-cash income and expense:</t>
  </si>
  <si>
    <t>Depreciation and amortisation</t>
  </si>
  <si>
    <t>Impairments</t>
  </si>
  <si>
    <t>Reversals of impairments</t>
  </si>
  <si>
    <t>Amortisation of PFI credit</t>
  </si>
  <si>
    <t>NET CASH GENERATED FROM/(USED IN) OPERATIONS</t>
  </si>
  <si>
    <t>Tax (paid) / received</t>
  </si>
  <si>
    <t>Cash flows from investing activities</t>
  </si>
  <si>
    <t>Purchase of financial assets</t>
  </si>
  <si>
    <t>Sales of financial assets</t>
  </si>
  <si>
    <t>Sales of intangible assets</t>
  </si>
  <si>
    <t>Net cash generated from/(used in) investing activities</t>
  </si>
  <si>
    <t>Public dividend capital received</t>
  </si>
  <si>
    <t>Public dividend capital repaid</t>
  </si>
  <si>
    <t>Interest paid</t>
  </si>
  <si>
    <t>Interest element of finance lease</t>
  </si>
  <si>
    <t>Net cash generated from/(used in) financing activities</t>
  </si>
  <si>
    <t>Increase/(decrease) in cash and cash equivalents</t>
  </si>
  <si>
    <t xml:space="preserve">TOTAL   </t>
  </si>
  <si>
    <t>Total income from activities</t>
  </si>
  <si>
    <t xml:space="preserve">TOTAL OPERATING INCOME </t>
  </si>
  <si>
    <t>Reversal of impairments of intangible assets</t>
  </si>
  <si>
    <t xml:space="preserve">Loss on disposal of investments </t>
  </si>
  <si>
    <t>Loss on disposal of other property, plant and equipment</t>
  </si>
  <si>
    <t>Impairments of property, plant and equipment</t>
  </si>
  <si>
    <t>Reversal of impairments of property, plant and equipment</t>
  </si>
  <si>
    <t>Depreciation on property, plant and equipment</t>
  </si>
  <si>
    <t xml:space="preserve">Value of early retirements on the grounds of ill-health </t>
  </si>
  <si>
    <t>Salaries and wages</t>
  </si>
  <si>
    <t>Termination benefits</t>
  </si>
  <si>
    <t>Software  licences
(purchased)</t>
  </si>
  <si>
    <t>Other
(purchased)</t>
  </si>
  <si>
    <t>Licences &amp; trademarks
(purchased)</t>
  </si>
  <si>
    <t>Patents 
(purchased)</t>
  </si>
  <si>
    <t>Development expenditure
(internally generated)</t>
  </si>
  <si>
    <t>Information technology (internally generated)</t>
  </si>
  <si>
    <t>Years</t>
  </si>
  <si>
    <t>Intangible assets - internally generated</t>
  </si>
  <si>
    <t>Information technology</t>
  </si>
  <si>
    <t>Software</t>
  </si>
  <si>
    <t>Patents</t>
  </si>
  <si>
    <t>Unearned interest income</t>
  </si>
  <si>
    <r>
      <rPr>
        <i/>
        <sz val="10"/>
        <color indexed="8"/>
        <rFont val="Arial"/>
        <family val="2"/>
      </rPr>
      <t xml:space="preserve">Plus </t>
    </r>
    <r>
      <rPr>
        <sz val="10"/>
        <color indexed="8"/>
        <rFont val="Arial"/>
        <family val="2"/>
      </rPr>
      <t>assets classified as available for sale in the year</t>
    </r>
  </si>
  <si>
    <r>
      <rPr>
        <i/>
        <sz val="10"/>
        <color indexed="8"/>
        <rFont val="Arial"/>
        <family val="2"/>
      </rPr>
      <t>Less</t>
    </r>
    <r>
      <rPr>
        <sz val="10"/>
        <color indexed="8"/>
        <rFont val="Arial"/>
        <family val="2"/>
      </rPr>
      <t xml:space="preserve"> assets sold in year</t>
    </r>
  </si>
  <si>
    <r>
      <rPr>
        <i/>
        <sz val="10"/>
        <color indexed="8"/>
        <rFont val="Arial"/>
        <family val="2"/>
      </rPr>
      <t>Less</t>
    </r>
    <r>
      <rPr>
        <sz val="10"/>
        <color indexed="8"/>
        <rFont val="Arial"/>
        <family val="2"/>
      </rPr>
      <t xml:space="preserve"> assets no longer classified as held for sale, for reasons other than disposal by sale</t>
    </r>
  </si>
  <si>
    <t>Reversal of any write down of inventories resulting in a reduction of recognised expenses</t>
  </si>
  <si>
    <t>Current</t>
  </si>
  <si>
    <t>Provision for impaired receivables</t>
  </si>
  <si>
    <t>Ageing of non-impaired receivables past their due date</t>
  </si>
  <si>
    <t xml:space="preserve">Current </t>
  </si>
  <si>
    <t>Non-current</t>
  </si>
  <si>
    <t xml:space="preserve">Receipts in advance </t>
  </si>
  <si>
    <t>Other payables</t>
  </si>
  <si>
    <t>TOTAL NON CURRENT TRADE AND OTHER PAYABLES</t>
  </si>
  <si>
    <t>TOTAL CURRENT TRADE AND OTHER PAYABLES</t>
  </si>
  <si>
    <t>TOTAL CURRENT TRADE AND OTHER RECEIVABLES</t>
  </si>
  <si>
    <t>TOTAL NON CURRENT TRADE AND OTHER RECEIVABLES</t>
  </si>
  <si>
    <t>TOTAL OTHER CURRENT LIABILITIES</t>
  </si>
  <si>
    <t>TOTAL OTHER NON CURRENT LIABILITIES</t>
  </si>
  <si>
    <t>TOTAL CURRENT BORROWINGS</t>
  </si>
  <si>
    <t>Reclassified to liabilities held in disposal groups in year</t>
  </si>
  <si>
    <t>Net change in year</t>
  </si>
  <si>
    <t>Other current investments</t>
  </si>
  <si>
    <t>Receivables</t>
  </si>
  <si>
    <t xml:space="preserve">Payables </t>
  </si>
  <si>
    <t>Assets as per SoFP</t>
  </si>
  <si>
    <t>Liabilities as per SoFP</t>
  </si>
  <si>
    <t>Non current trade and other receivables excluding non financial assets</t>
  </si>
  <si>
    <t>Non current trade and other payables excluding non financial liabilities</t>
  </si>
  <si>
    <t xml:space="preserve">Other   </t>
  </si>
  <si>
    <t>Share of profit/(loss)</t>
  </si>
  <si>
    <t>Current assets</t>
  </si>
  <si>
    <t>Current service cost</t>
  </si>
  <si>
    <t>Interest cost</t>
  </si>
  <si>
    <t>Contribution by plan participants</t>
  </si>
  <si>
    <t>Benefits paid</t>
  </si>
  <si>
    <t>Past service costs</t>
  </si>
  <si>
    <t>Business combinations</t>
  </si>
  <si>
    <t>Curtailments and settlements</t>
  </si>
  <si>
    <t>Contributions by the employer</t>
  </si>
  <si>
    <t>Contributions by the plan participants</t>
  </si>
  <si>
    <t>Settlements</t>
  </si>
  <si>
    <t>01A</t>
  </si>
  <si>
    <t>01B</t>
  </si>
  <si>
    <t>02A</t>
  </si>
  <si>
    <t>02B</t>
  </si>
  <si>
    <t>03A</t>
  </si>
  <si>
    <t>03B</t>
  </si>
  <si>
    <t>03C</t>
  </si>
  <si>
    <t>03D</t>
  </si>
  <si>
    <t>03F</t>
  </si>
  <si>
    <t>03G</t>
  </si>
  <si>
    <t>03H</t>
  </si>
  <si>
    <t>04A</t>
  </si>
  <si>
    <t>04B</t>
  </si>
  <si>
    <t>06A</t>
  </si>
  <si>
    <t>05A</t>
  </si>
  <si>
    <t>05C</t>
  </si>
  <si>
    <t>06I</t>
  </si>
  <si>
    <t>07A</t>
  </si>
  <si>
    <t>07I</t>
  </si>
  <si>
    <t>08A</t>
  </si>
  <si>
    <t>08B</t>
  </si>
  <si>
    <t>08C</t>
  </si>
  <si>
    <t>08F</t>
  </si>
  <si>
    <t>09E</t>
  </si>
  <si>
    <t>09G</t>
  </si>
  <si>
    <t>09H</t>
  </si>
  <si>
    <t>09I</t>
  </si>
  <si>
    <t>09J</t>
  </si>
  <si>
    <t>10A</t>
  </si>
  <si>
    <t>10B</t>
  </si>
  <si>
    <t>11A</t>
  </si>
  <si>
    <t>11B</t>
  </si>
  <si>
    <t>11D</t>
  </si>
  <si>
    <t>12A</t>
  </si>
  <si>
    <t>12B</t>
  </si>
  <si>
    <t>Total non-current assets</t>
  </si>
  <si>
    <t>Total current assets</t>
  </si>
  <si>
    <t>Total assets less current liabilities</t>
  </si>
  <si>
    <t>15E</t>
  </si>
  <si>
    <t>16A</t>
  </si>
  <si>
    <t>16B</t>
  </si>
  <si>
    <t>16C</t>
  </si>
  <si>
    <t>16G</t>
  </si>
  <si>
    <t>16H</t>
  </si>
  <si>
    <t>16I</t>
  </si>
  <si>
    <t>%</t>
  </si>
  <si>
    <t>17A</t>
  </si>
  <si>
    <t>18A</t>
  </si>
  <si>
    <t>18B</t>
  </si>
  <si>
    <t>09K</t>
  </si>
  <si>
    <t>09L</t>
  </si>
  <si>
    <t>note</t>
  </si>
  <si>
    <t>Impairments of intangible assets</t>
  </si>
  <si>
    <t>27A</t>
  </si>
  <si>
    <t>27C</t>
  </si>
  <si>
    <t>26A</t>
  </si>
  <si>
    <t>26B</t>
  </si>
  <si>
    <t>TOTAL COMPREHENSIVE INCOME / (EXPENSE) FOR THE YEAR</t>
  </si>
  <si>
    <t>TOTAL COMPREHENSIVE INCOME / (EXPENSE) FOR THE PERIOD</t>
  </si>
  <si>
    <t>24A</t>
  </si>
  <si>
    <t>24B</t>
  </si>
  <si>
    <t>24C</t>
  </si>
  <si>
    <t>24D</t>
  </si>
  <si>
    <t>08G</t>
  </si>
  <si>
    <t>08H</t>
  </si>
  <si>
    <t>16J</t>
  </si>
  <si>
    <t>Cash flows attributable to investing activities of discontinued operations</t>
  </si>
  <si>
    <t>325</t>
  </si>
  <si>
    <t>330</t>
  </si>
  <si>
    <t>Cash flows attributable to financing activities of discontinued operations</t>
  </si>
  <si>
    <t>Operating surplus/(deficit) from continuing operations</t>
  </si>
  <si>
    <t xml:space="preserve">Operating surplus/(deficit) of discontinued operations </t>
  </si>
  <si>
    <t>25A</t>
  </si>
  <si>
    <t>25B</t>
  </si>
  <si>
    <t>25C</t>
  </si>
  <si>
    <t>25D</t>
  </si>
  <si>
    <t>25E</t>
  </si>
  <si>
    <t>25F</t>
  </si>
  <si>
    <t>25G</t>
  </si>
  <si>
    <t>25H</t>
  </si>
  <si>
    <t>28A</t>
  </si>
  <si>
    <t>28B</t>
  </si>
  <si>
    <t>28D</t>
  </si>
  <si>
    <t>of which those receivable</t>
  </si>
  <si>
    <t>of which liabilities are due</t>
  </si>
  <si>
    <t>20D</t>
  </si>
  <si>
    <t>20E</t>
  </si>
  <si>
    <t>Note 4.1 Employee Expenses</t>
  </si>
  <si>
    <t>23A</t>
  </si>
  <si>
    <t>23B</t>
  </si>
  <si>
    <t>21A</t>
  </si>
  <si>
    <t>Note 4.2 Average number of employees (WTE basis)</t>
  </si>
  <si>
    <t>340</t>
  </si>
  <si>
    <t>102</t>
  </si>
  <si>
    <t>At start of period for new FTs</t>
  </si>
  <si>
    <t xml:space="preserve">Operating income of discontinued operations </t>
  </si>
  <si>
    <t xml:space="preserve">Operating expenses of discontinued operations </t>
  </si>
  <si>
    <t>Gain on disposal of discontinued operations</t>
  </si>
  <si>
    <t>(Loss) on disposal of discontinued operations</t>
  </si>
  <si>
    <t>Pensions relating to former directors</t>
  </si>
  <si>
    <t>Pensions relating to other staff</t>
  </si>
  <si>
    <t>Adjustments in respect of prior years</t>
  </si>
  <si>
    <t>Current tax expense</t>
  </si>
  <si>
    <t>Origination and reversal of temporary differences</t>
  </si>
  <si>
    <t>Change in tax rate</t>
  </si>
  <si>
    <t>Deferred tax expense</t>
  </si>
  <si>
    <t>Total income tax expense in Statement of Comprehensive Income</t>
  </si>
  <si>
    <t>Effect of:</t>
  </si>
  <si>
    <t>Surpluses not subject to tax</t>
  </si>
  <si>
    <t>Non-deductible expenses</t>
  </si>
  <si>
    <t>Share of results of joint ventures and associates</t>
  </si>
  <si>
    <t>Total income tax charge for the year</t>
  </si>
  <si>
    <t>Other recognised gains and losses</t>
  </si>
  <si>
    <t>Effective tax charge percentage</t>
  </si>
  <si>
    <t>Tax if effective tax rate charged on surpluses before tax</t>
  </si>
  <si>
    <t>Surplus/(deficit) for the year</t>
  </si>
  <si>
    <t>STATEMENT OF CASH FLOWS</t>
  </si>
  <si>
    <t>Purchase of intangible assets</t>
  </si>
  <si>
    <t>335</t>
  </si>
  <si>
    <t>345</t>
  </si>
  <si>
    <t>20I</t>
  </si>
  <si>
    <t>20J</t>
  </si>
  <si>
    <t>350</t>
  </si>
  <si>
    <t>-/+</t>
  </si>
  <si>
    <t>Cash flows from (used in) other financing activities</t>
  </si>
  <si>
    <t>Numbers</t>
  </si>
  <si>
    <t>Value</t>
  </si>
  <si>
    <t>£'000</t>
  </si>
  <si>
    <t>11C</t>
  </si>
  <si>
    <t>Number</t>
  </si>
  <si>
    <t>Permanent</t>
  </si>
  <si>
    <t>Cash with the Government Banking Service</t>
  </si>
  <si>
    <t>Land</t>
  </si>
  <si>
    <t>OPERATING SURPLUS / (DEFICIT)</t>
  </si>
  <si>
    <t>FINANCE COSTS</t>
  </si>
  <si>
    <t>Finance income</t>
  </si>
  <si>
    <t>Finance expense - financial liabilities</t>
  </si>
  <si>
    <t>Finance expense - unwinding of discount on provisions</t>
  </si>
  <si>
    <t>NET FINANCE COSTS</t>
  </si>
  <si>
    <t>01C</t>
  </si>
  <si>
    <t>01D</t>
  </si>
  <si>
    <t>(b) total comprehensive income/ (expense) for the period attributable to:</t>
  </si>
  <si>
    <t xml:space="preserve">Services from NHS Foundation Trusts </t>
  </si>
  <si>
    <t xml:space="preserve">Services from NHS Trusts </t>
  </si>
  <si>
    <t>Purchase of healthcare from non NHS bodies</t>
  </si>
  <si>
    <t>Legal fees</t>
  </si>
  <si>
    <t>Consultancy costs</t>
  </si>
  <si>
    <t>Training, courses and conferences</t>
  </si>
  <si>
    <t xml:space="preserve">Hospitality </t>
  </si>
  <si>
    <t>Other comprehensive income</t>
  </si>
  <si>
    <t>- outstanding pension contributions</t>
  </si>
  <si>
    <t>Intangible assets - purchased</t>
  </si>
  <si>
    <t>Movements in operating cash flow of discontinued operations</t>
  </si>
  <si>
    <t>Other movements in operating cash flows</t>
  </si>
  <si>
    <t>This worksheet is only applicable to NHS foundation trusts with on-Statement of Financial Position pension schemes.</t>
  </si>
  <si>
    <t>327</t>
  </si>
  <si>
    <t>Buildings excluding dwellings</t>
  </si>
  <si>
    <t>Dwellings</t>
  </si>
  <si>
    <t>Plant &amp; machinery</t>
  </si>
  <si>
    <t>Transport equipment</t>
  </si>
  <si>
    <t>Furniture &amp; fittings</t>
  </si>
  <si>
    <t>Revaluations</t>
  </si>
  <si>
    <t>Donated</t>
  </si>
  <si>
    <t xml:space="preserve">Land </t>
  </si>
  <si>
    <t>13S</t>
  </si>
  <si>
    <t>13T</t>
  </si>
  <si>
    <t>Disposals</t>
  </si>
  <si>
    <t>Other reserve movements</t>
  </si>
  <si>
    <t>Asset disposals</t>
  </si>
  <si>
    <t>Plan assets at fair value at start of period for new FTs</t>
  </si>
  <si>
    <t>1. SoCI</t>
  </si>
  <si>
    <t>4. CF</t>
  </si>
  <si>
    <t xml:space="preserve">At start of period for new FTs </t>
  </si>
  <si>
    <t>13. Intangibles</t>
  </si>
  <si>
    <t xml:space="preserve">Gross cost at start of period for new FTs </t>
  </si>
  <si>
    <t xml:space="preserve">Depreciation at start of period for new FTs </t>
  </si>
  <si>
    <t>14. PPE</t>
  </si>
  <si>
    <t>17. AHFS</t>
  </si>
  <si>
    <t>21. CCE</t>
  </si>
  <si>
    <t>25. Provisions and CL</t>
  </si>
  <si>
    <t>26. Revaluation Reserve</t>
  </si>
  <si>
    <t>2. SoFP</t>
  </si>
  <si>
    <t>8. Staff</t>
  </si>
  <si>
    <t>Note 3 OPERATING EXPENSES (by type)</t>
  </si>
  <si>
    <t>Note 5.2 Arrangements containing an operating lease</t>
  </si>
  <si>
    <t>Note 5.4 The late payment of commercial debts (interest) Act 1998</t>
  </si>
  <si>
    <t>Note 6 Discontinued operations</t>
  </si>
  <si>
    <t>Note 7 Corporation Tax</t>
  </si>
  <si>
    <t>15. NCA misc</t>
  </si>
  <si>
    <t>19. Inventory</t>
  </si>
  <si>
    <t>20. Receivables</t>
  </si>
  <si>
    <t>27. RP</t>
  </si>
  <si>
    <t>28. C&amp;O</t>
  </si>
  <si>
    <t>29. PFI (on-SoFP)</t>
  </si>
  <si>
    <t>34. Pensions</t>
  </si>
  <si>
    <t>7. Op Exp</t>
  </si>
  <si>
    <t>03I</t>
  </si>
  <si>
    <t>08K</t>
  </si>
  <si>
    <t>08L</t>
  </si>
  <si>
    <t>08M</t>
  </si>
  <si>
    <t>08N</t>
  </si>
  <si>
    <t>08O</t>
  </si>
  <si>
    <t>08P</t>
  </si>
  <si>
    <t>08S</t>
  </si>
  <si>
    <t>08T</t>
  </si>
  <si>
    <t>08U</t>
  </si>
  <si>
    <t>08V</t>
  </si>
  <si>
    <t>09F</t>
  </si>
  <si>
    <t>13A</t>
  </si>
  <si>
    <t>13B</t>
  </si>
  <si>
    <t>13C</t>
  </si>
  <si>
    <t>13D</t>
  </si>
  <si>
    <t>13E</t>
  </si>
  <si>
    <t>13F</t>
  </si>
  <si>
    <t>13G</t>
  </si>
  <si>
    <t>13H</t>
  </si>
  <si>
    <t>13I</t>
  </si>
  <si>
    <t>13J</t>
  </si>
  <si>
    <t>13K</t>
  </si>
  <si>
    <t>13L</t>
  </si>
  <si>
    <t>13M</t>
  </si>
  <si>
    <t>13N</t>
  </si>
  <si>
    <t>13O</t>
  </si>
  <si>
    <t>13P</t>
  </si>
  <si>
    <t>13Q</t>
  </si>
  <si>
    <t>13R</t>
  </si>
  <si>
    <t>14A</t>
  </si>
  <si>
    <t>14B</t>
  </si>
  <si>
    <t>14C</t>
  </si>
  <si>
    <t>14D</t>
  </si>
  <si>
    <t>14E</t>
  </si>
  <si>
    <t>14F</t>
  </si>
  <si>
    <t>14G</t>
  </si>
  <si>
    <t>14H</t>
  </si>
  <si>
    <t>14I</t>
  </si>
  <si>
    <t>14J</t>
  </si>
  <si>
    <t>14K</t>
  </si>
  <si>
    <t>14L</t>
  </si>
  <si>
    <t>14M</t>
  </si>
  <si>
    <t>14N</t>
  </si>
  <si>
    <t>14O</t>
  </si>
  <si>
    <t>14P</t>
  </si>
  <si>
    <t>14Q</t>
  </si>
  <si>
    <t>14R</t>
  </si>
  <si>
    <t>14S</t>
  </si>
  <si>
    <t>14T</t>
  </si>
  <si>
    <t>14U</t>
  </si>
  <si>
    <t>14W</t>
  </si>
  <si>
    <t>14X</t>
  </si>
  <si>
    <t>14Y</t>
  </si>
  <si>
    <t>14Z</t>
  </si>
  <si>
    <t>14AA</t>
  </si>
  <si>
    <t>14AB</t>
  </si>
  <si>
    <t>15F</t>
  </si>
  <si>
    <t>15G</t>
  </si>
  <si>
    <t>15H</t>
  </si>
  <si>
    <t>18C</t>
  </si>
  <si>
    <t>18D</t>
  </si>
  <si>
    <t>20C</t>
  </si>
  <si>
    <t>20F</t>
  </si>
  <si>
    <t>22C</t>
  </si>
  <si>
    <t>22D</t>
  </si>
  <si>
    <t>22E</t>
  </si>
  <si>
    <t>22F</t>
  </si>
  <si>
    <t>25I</t>
  </si>
  <si>
    <t>25J</t>
  </si>
  <si>
    <t>27B</t>
  </si>
  <si>
    <t>27D</t>
  </si>
  <si>
    <t>28C</t>
  </si>
  <si>
    <t>29A</t>
  </si>
  <si>
    <t>29B</t>
  </si>
  <si>
    <t>29C</t>
  </si>
  <si>
    <t>29G</t>
  </si>
  <si>
    <t>30A</t>
  </si>
  <si>
    <t>30E</t>
  </si>
  <si>
    <t>32A</t>
  </si>
  <si>
    <t>32B</t>
  </si>
  <si>
    <t>32C</t>
  </si>
  <si>
    <t>32D</t>
  </si>
  <si>
    <t>32E</t>
  </si>
  <si>
    <t>32F</t>
  </si>
  <si>
    <t>32G</t>
  </si>
  <si>
    <t>32H</t>
  </si>
  <si>
    <t>33A</t>
  </si>
  <si>
    <t>33B</t>
  </si>
  <si>
    <t>33C</t>
  </si>
  <si>
    <t>33D</t>
  </si>
  <si>
    <t>34A</t>
  </si>
  <si>
    <t>34B</t>
  </si>
  <si>
    <t>34C</t>
  </si>
  <si>
    <t>35A</t>
  </si>
  <si>
    <t>35B</t>
  </si>
  <si>
    <t>35D</t>
  </si>
  <si>
    <t>35E</t>
  </si>
  <si>
    <t>35F</t>
  </si>
  <si>
    <t>Note</t>
  </si>
  <si>
    <t>355</t>
  </si>
  <si>
    <t>360</t>
  </si>
  <si>
    <t>365</t>
  </si>
  <si>
    <t>370</t>
  </si>
  <si>
    <t>375</t>
  </si>
  <si>
    <t>380</t>
  </si>
  <si>
    <t>385</t>
  </si>
  <si>
    <t>390</t>
  </si>
  <si>
    <t>395</t>
  </si>
  <si>
    <t>400</t>
  </si>
  <si>
    <t>405</t>
  </si>
  <si>
    <t>Note 11.3 Intangible assets financing</t>
  </si>
  <si>
    <t>21B</t>
  </si>
  <si>
    <t>Owned</t>
  </si>
  <si>
    <t>9. Op Misc</t>
  </si>
  <si>
    <t>10. Corp Tax</t>
  </si>
  <si>
    <t>18. Other Assets</t>
  </si>
  <si>
    <t>22. Trade Payables</t>
  </si>
  <si>
    <t>30. PFI (off-SoFP)</t>
  </si>
  <si>
    <t>32. FI 1</t>
  </si>
  <si>
    <t>33. FI 2</t>
  </si>
  <si>
    <t>25L</t>
  </si>
  <si>
    <t>25M</t>
  </si>
  <si>
    <t>35C</t>
  </si>
  <si>
    <t>Prior period adjustments</t>
  </si>
  <si>
    <t>410</t>
  </si>
  <si>
    <t>12. Impairments</t>
  </si>
  <si>
    <t xml:space="preserve">Amortisation at start of period for new FTs </t>
  </si>
  <si>
    <t>VAT payable</t>
  </si>
  <si>
    <t>Buildings</t>
  </si>
  <si>
    <t>251</t>
  </si>
  <si>
    <t>252</t>
  </si>
  <si>
    <t>101</t>
  </si>
  <si>
    <t>116</t>
  </si>
  <si>
    <t>Revaluations - property, plant and equipment</t>
  </si>
  <si>
    <t>Revaluations - intangible assets</t>
  </si>
  <si>
    <t>Transfers between reserves</t>
  </si>
  <si>
    <t>Other movements in PDC in year</t>
  </si>
  <si>
    <t>Other loans received</t>
  </si>
  <si>
    <t>Other loans repaid</t>
  </si>
  <si>
    <t>Other capital receipts</t>
  </si>
  <si>
    <t>Other post employment benefits</t>
  </si>
  <si>
    <t>Other employment benefits</t>
  </si>
  <si>
    <t>Interest expense:</t>
  </si>
  <si>
    <t>Total interest expense</t>
  </si>
  <si>
    <t>Other finance costs</t>
  </si>
  <si>
    <t>Interest on late payment of commercial debt</t>
  </si>
  <si>
    <t>Government granted</t>
  </si>
  <si>
    <t>Acquisitions in year - subsequent expenditure</t>
  </si>
  <si>
    <t>Acquisitions in year - other</t>
  </si>
  <si>
    <t>Reversal of impairment</t>
  </si>
  <si>
    <t>Operating lease receivables</t>
  </si>
  <si>
    <t>Allowance for uncollectable lease payments</t>
  </si>
  <si>
    <t>NHS payables - revenue</t>
  </si>
  <si>
    <t>Amounts due to other related parties - revenue</t>
  </si>
  <si>
    <t xml:space="preserve">Other taxes payable </t>
  </si>
  <si>
    <t>Bank overdrafts - Government Banking Service</t>
  </si>
  <si>
    <t>Lease incentives</t>
  </si>
  <si>
    <t>Restructurings</t>
  </si>
  <si>
    <t>Continuing care</t>
  </si>
  <si>
    <t>Equal pay</t>
  </si>
  <si>
    <t xml:space="preserve">    Other</t>
  </si>
  <si>
    <t xml:space="preserve">3. Bad debts and claims abandoned </t>
  </si>
  <si>
    <t xml:space="preserve">4. Damage to buildings, property etc. </t>
  </si>
  <si>
    <t xml:space="preserve">7. Ex gratia payments </t>
  </si>
  <si>
    <t>£000s</t>
  </si>
  <si>
    <t>Loans received from the Department of Health</t>
  </si>
  <si>
    <t>Loans repaid to the Department of Health</t>
  </si>
  <si>
    <t xml:space="preserve">   Planned</t>
  </si>
  <si>
    <t xml:space="preserve">   Contingent</t>
  </si>
  <si>
    <t xml:space="preserve">   Interest on bank accounts</t>
  </si>
  <si>
    <t>Exit package cost band (including any special payment element)</t>
  </si>
  <si>
    <t>Number of other departures agreed</t>
  </si>
  <si>
    <t>Cost of other departures agreed</t>
  </si>
  <si>
    <t>Total number of exit packages</t>
  </si>
  <si>
    <t>Total cost of exit packages</t>
  </si>
  <si>
    <t>&lt;£10,000</t>
  </si>
  <si>
    <t>£10,001 - £25,000</t>
  </si>
  <si>
    <t>£25,001 - 50,000</t>
  </si>
  <si>
    <t>£50,001 - £100,000</t>
  </si>
  <si>
    <t>£100,001 - £150,000</t>
  </si>
  <si>
    <t>£150,001 - £200,000</t>
  </si>
  <si>
    <t>Investment property</t>
  </si>
  <si>
    <t>123</t>
  </si>
  <si>
    <t>134</t>
  </si>
  <si>
    <t>136</t>
  </si>
  <si>
    <t>194</t>
  </si>
  <si>
    <t>196</t>
  </si>
  <si>
    <t>322</t>
  </si>
  <si>
    <t>333</t>
  </si>
  <si>
    <t>394</t>
  </si>
  <si>
    <t>396</t>
  </si>
  <si>
    <t>137</t>
  </si>
  <si>
    <t>138</t>
  </si>
  <si>
    <t>186</t>
  </si>
  <si>
    <t>267</t>
  </si>
  <si>
    <t>273</t>
  </si>
  <si>
    <t>277</t>
  </si>
  <si>
    <t>107</t>
  </si>
  <si>
    <t>172</t>
  </si>
  <si>
    <t>208</t>
  </si>
  <si>
    <t>117</t>
  </si>
  <si>
    <t>119</t>
  </si>
  <si>
    <t>127</t>
  </si>
  <si>
    <t>128</t>
  </si>
  <si>
    <t>131</t>
  </si>
  <si>
    <t>328</t>
  </si>
  <si>
    <t>329</t>
  </si>
  <si>
    <t>332</t>
  </si>
  <si>
    <t>387</t>
  </si>
  <si>
    <t>187</t>
  </si>
  <si>
    <t>398</t>
  </si>
  <si>
    <t>118</t>
  </si>
  <si>
    <t>223</t>
  </si>
  <si>
    <t>232</t>
  </si>
  <si>
    <t>238</t>
  </si>
  <si>
    <t>112</t>
  </si>
  <si>
    <t>108</t>
  </si>
  <si>
    <t>142</t>
  </si>
  <si>
    <t>147</t>
  </si>
  <si>
    <t>162</t>
  </si>
  <si>
    <t>168</t>
  </si>
  <si>
    <t>202</t>
  </si>
  <si>
    <t>203</t>
  </si>
  <si>
    <t>122</t>
  </si>
  <si>
    <t>182</t>
  </si>
  <si>
    <t>132</t>
  </si>
  <si>
    <t>25IA</t>
  </si>
  <si>
    <t>25IB</t>
  </si>
  <si>
    <t>25IC</t>
  </si>
  <si>
    <t>25ID</t>
  </si>
  <si>
    <t>176</t>
  </si>
  <si>
    <t>177</t>
  </si>
  <si>
    <t>178</t>
  </si>
  <si>
    <t>212</t>
  </si>
  <si>
    <t>214</t>
  </si>
  <si>
    <t>218</t>
  </si>
  <si>
    <t>030</t>
  </si>
  <si>
    <t>045</t>
  </si>
  <si>
    <t>070</t>
  </si>
  <si>
    <t>Interest on impaired financial assets</t>
  </si>
  <si>
    <t>103</t>
  </si>
  <si>
    <t>106</t>
  </si>
  <si>
    <t>No trust selected</t>
  </si>
  <si>
    <t>Revenue</t>
  </si>
  <si>
    <t>Other income</t>
  </si>
  <si>
    <t>Impairment of financial assets</t>
  </si>
  <si>
    <t>Reversal of impairments of investment property</t>
  </si>
  <si>
    <t>Reversal of impairments of financial assets</t>
  </si>
  <si>
    <t>Impairments of investment property</t>
  </si>
  <si>
    <t>Revaluation reserve - investment property</t>
  </si>
  <si>
    <t xml:space="preserve">Compensation payments received </t>
  </si>
  <si>
    <t>500</t>
  </si>
  <si>
    <t>222</t>
  </si>
  <si>
    <t>253</t>
  </si>
  <si>
    <t>254</t>
  </si>
  <si>
    <t>256</t>
  </si>
  <si>
    <t>209</t>
  </si>
  <si>
    <t>Costs capitalised as part of assets</t>
  </si>
  <si>
    <t>Ambulance Trusts</t>
  </si>
  <si>
    <t>A&amp;E income</t>
  </si>
  <si>
    <t>PTS income</t>
  </si>
  <si>
    <t>171</t>
  </si>
  <si>
    <t>173</t>
  </si>
  <si>
    <t>Increase in other provisions</t>
  </si>
  <si>
    <t>19E</t>
  </si>
  <si>
    <t>19F</t>
  </si>
  <si>
    <t>Additions</t>
  </si>
  <si>
    <t>VAT receivable</t>
  </si>
  <si>
    <t>109</t>
  </si>
  <si>
    <t>169</t>
  </si>
  <si>
    <t>TOTAL GROSS STAFF COSTS</t>
  </si>
  <si>
    <t>133</t>
  </si>
  <si>
    <t>193</t>
  </si>
  <si>
    <t>26E</t>
  </si>
  <si>
    <t>26F</t>
  </si>
  <si>
    <t>241</t>
  </si>
  <si>
    <t>Profit on disposal of assets held for sale</t>
  </si>
  <si>
    <t>NHS payables - capital</t>
  </si>
  <si>
    <t>Amounts due to other related parties - capital</t>
  </si>
  <si>
    <t>Other trade payables - capital</t>
  </si>
  <si>
    <t>Other trade payables - revenue</t>
  </si>
  <si>
    <t>204</t>
  </si>
  <si>
    <t>152</t>
  </si>
  <si>
    <t>05AC</t>
  </si>
  <si>
    <t>05AE</t>
  </si>
  <si>
    <t>420</t>
  </si>
  <si>
    <t>430</t>
  </si>
  <si>
    <t>440</t>
  </si>
  <si>
    <t>450</t>
  </si>
  <si>
    <t>460</t>
  </si>
  <si>
    <t>60-90 days</t>
  </si>
  <si>
    <t>30-60 Days</t>
  </si>
  <si>
    <t>0 - 30 days</t>
  </si>
  <si>
    <t>90- 180 days (was "In three to six months")</t>
  </si>
  <si>
    <t>143</t>
  </si>
  <si>
    <t>146</t>
  </si>
  <si>
    <t>In one year or less</t>
  </si>
  <si>
    <t>In more than one year but not more than two years</t>
  </si>
  <si>
    <t>In more than two years but not more than five years</t>
  </si>
  <si>
    <t>In more than five years</t>
  </si>
  <si>
    <t>32I</t>
  </si>
  <si>
    <t>228</t>
  </si>
  <si>
    <t>Transfers to other reserves</t>
  </si>
  <si>
    <t>TOTAL STAFF COSTS</t>
  </si>
  <si>
    <t xml:space="preserve"> sub total</t>
  </si>
  <si>
    <t>Total average numbers</t>
  </si>
  <si>
    <t>over 180 days (was "Over six months")</t>
  </si>
  <si>
    <t>PFI lifecycle replacement received in advance</t>
  </si>
  <si>
    <t>20EA</t>
  </si>
  <si>
    <t>20FA</t>
  </si>
  <si>
    <t>Utilised during the year - accruals</t>
  </si>
  <si>
    <t>Utilised during the year - cash</t>
  </si>
  <si>
    <t>510</t>
  </si>
  <si>
    <t>520</t>
  </si>
  <si>
    <t>530</t>
  </si>
  <si>
    <t>630</t>
  </si>
  <si>
    <t>08XA</t>
  </si>
  <si>
    <t>08XB</t>
  </si>
  <si>
    <t>08XC</t>
  </si>
  <si>
    <t>08XD</t>
  </si>
  <si>
    <t>08XE</t>
  </si>
  <si>
    <t>08XF</t>
  </si>
  <si>
    <t>470</t>
  </si>
  <si>
    <t>550</t>
  </si>
  <si>
    <t>PDC dividend receivable</t>
  </si>
  <si>
    <t>20AA</t>
  </si>
  <si>
    <t>20AL</t>
  </si>
  <si>
    <t>PDC dividend payable</t>
  </si>
  <si>
    <t>22AA</t>
  </si>
  <si>
    <t>22AL</t>
  </si>
  <si>
    <t>237</t>
  </si>
  <si>
    <t>600</t>
  </si>
  <si>
    <t>610</t>
  </si>
  <si>
    <t>620</t>
  </si>
  <si>
    <t>14IA</t>
  </si>
  <si>
    <t>Stockpiled goods</t>
  </si>
  <si>
    <t>14RA</t>
  </si>
  <si>
    <t>14AC</t>
  </si>
  <si>
    <t>09AA</t>
  </si>
  <si>
    <t>09AB</t>
  </si>
  <si>
    <t>09AC</t>
  </si>
  <si>
    <t>09AD</t>
  </si>
  <si>
    <t>09AE</t>
  </si>
  <si>
    <t>09BA</t>
  </si>
  <si>
    <t>09BB</t>
  </si>
  <si>
    <t>09BC</t>
  </si>
  <si>
    <t>09BD</t>
  </si>
  <si>
    <t>09BE</t>
  </si>
  <si>
    <t>Note 5.5 Other audit remuneration</t>
  </si>
  <si>
    <t>1. The auditing of accounts of any associate of the Trust</t>
  </si>
  <si>
    <t>2. Audit-related assurance services</t>
  </si>
  <si>
    <t>4. All taxation advisory services not falling within item 3 above;</t>
  </si>
  <si>
    <t>6. All assurance services not falling within items 1 to 5</t>
  </si>
  <si>
    <t>7. Corporate finance transaction services not falling within items 1 to 6 above</t>
  </si>
  <si>
    <t>3. Taxation compliance services</t>
  </si>
  <si>
    <t>8. All other non-audit services not falling within items 2 to 7 above</t>
  </si>
  <si>
    <t>Categorised as:</t>
  </si>
  <si>
    <t>Deferred income - goods and services</t>
  </si>
  <si>
    <t>Deferred income - rent of land</t>
  </si>
  <si>
    <t>104</t>
  </si>
  <si>
    <t>121</t>
  </si>
  <si>
    <t>124</t>
  </si>
  <si>
    <t>700</t>
  </si>
  <si>
    <t>216</t>
  </si>
  <si>
    <t>301</t>
  </si>
  <si>
    <t>303</t>
  </si>
  <si>
    <t>331</t>
  </si>
  <si>
    <t>2013/14</t>
  </si>
  <si>
    <t>Non-cash donations/grants credited to income</t>
  </si>
  <si>
    <t>263</t>
  </si>
  <si>
    <t>269</t>
  </si>
  <si>
    <t>FTs should refer to IAS 2 for the disclosure requirements in their accounts.</t>
  </si>
  <si>
    <r>
      <t>Income in respect of staff costs where accounted on gross basis</t>
    </r>
    <r>
      <rPr>
        <sz val="11"/>
        <rFont val="Calibri"/>
        <family val="2"/>
      </rPr>
      <t xml:space="preserve">  </t>
    </r>
  </si>
  <si>
    <t>Total of future minimum sublease payments to be received at the SoFP date</t>
  </si>
  <si>
    <t>Total taxpayers' and others' equity</t>
  </si>
  <si>
    <t xml:space="preserve">
Financed by </t>
  </si>
  <si>
    <t xml:space="preserve">Deferred income - grants </t>
  </si>
  <si>
    <t>Other deferred income</t>
  </si>
  <si>
    <t>X</t>
  </si>
  <si>
    <t>317</t>
  </si>
  <si>
    <t>217</t>
  </si>
  <si>
    <t>TOTAL NON CURRENT BORROWINGS</t>
  </si>
  <si>
    <t>402</t>
  </si>
  <si>
    <t>302</t>
  </si>
  <si>
    <t>Other financial assets held at 'fair value through I&amp;E'</t>
  </si>
  <si>
    <t>At 1 April (restated)</t>
  </si>
  <si>
    <t>90</t>
  </si>
  <si>
    <t>95</t>
  </si>
  <si>
    <t>Note 4.3 Early retirements due to ill health</t>
  </si>
  <si>
    <t>At 1 April  as previously stated</t>
  </si>
  <si>
    <t xml:space="preserve">Impairments </t>
  </si>
  <si>
    <t xml:space="preserve">Revaluations </t>
  </si>
  <si>
    <t>Transfers to/from assets held for sale and assets in disposal groups</t>
  </si>
  <si>
    <t>730</t>
  </si>
  <si>
    <t>740</t>
  </si>
  <si>
    <t>480</t>
  </si>
  <si>
    <t xml:space="preserve">
Reconciliation of effective tax charge</t>
  </si>
  <si>
    <t>141</t>
  </si>
  <si>
    <t>580</t>
  </si>
  <si>
    <t>377</t>
  </si>
  <si>
    <t>307</t>
  </si>
  <si>
    <t>201</t>
  </si>
  <si>
    <t>Transfer to retained earnings on disposal of assets</t>
  </si>
  <si>
    <t>Net pension scheme asset</t>
  </si>
  <si>
    <t>Drugs</t>
  </si>
  <si>
    <t>Consumables</t>
  </si>
  <si>
    <t>Energy</t>
  </si>
  <si>
    <t>Inventories carried at fair value less costs to sell</t>
  </si>
  <si>
    <t>Transfer (to) / from inventory work in progress</t>
  </si>
  <si>
    <t>nets to zero</t>
  </si>
  <si>
    <t>19A</t>
  </si>
  <si>
    <t>19B</t>
  </si>
  <si>
    <t>19C</t>
  </si>
  <si>
    <t>19D</t>
  </si>
  <si>
    <t>19G</t>
  </si>
  <si>
    <t>19H</t>
  </si>
  <si>
    <t>19I</t>
  </si>
  <si>
    <t>19J</t>
  </si>
  <si>
    <t>19K</t>
  </si>
  <si>
    <t>19L</t>
  </si>
  <si>
    <t>10M</t>
  </si>
  <si>
    <t>19N</t>
  </si>
  <si>
    <r>
      <t xml:space="preserve">For current financial instruments (less than one year), fair values are assumed to be equal to book values. The notes below need therefore include only </t>
    </r>
    <r>
      <rPr>
        <b/>
        <u/>
        <sz val="14"/>
        <color rgb="FFFF0000"/>
        <rFont val="Calibri"/>
        <family val="2"/>
        <scheme val="minor"/>
      </rPr>
      <t>non-current</t>
    </r>
    <r>
      <rPr>
        <b/>
        <sz val="14"/>
        <color rgb="FFFF0000"/>
        <rFont val="Calibri"/>
        <family val="2"/>
        <scheme val="minor"/>
      </rPr>
      <t xml:space="preserve"> financial assets and financial liabilities.</t>
    </r>
  </si>
  <si>
    <t>206</t>
  </si>
  <si>
    <t>35. Losses + Special Payments</t>
  </si>
  <si>
    <t>34AA</t>
  </si>
  <si>
    <t>34BA</t>
  </si>
  <si>
    <t>34CA</t>
  </si>
  <si>
    <t>32J</t>
  </si>
  <si>
    <t>213</t>
  </si>
  <si>
    <t>163</t>
  </si>
  <si>
    <t>164</t>
  </si>
  <si>
    <t>174</t>
  </si>
  <si>
    <t>337</t>
  </si>
  <si>
    <t>Note 9 Finance expenses</t>
  </si>
  <si>
    <t>Received from NHS charities: Other charitable and other contributions to expenditure</t>
  </si>
  <si>
    <t>Received from other bodies: Other charitable and other contributions to expenditure</t>
  </si>
  <si>
    <t>Present value of the defined benefit obligation at 31 Mar</t>
  </si>
  <si>
    <t>Plan assets at fair value at 31 Mar</t>
  </si>
  <si>
    <t>Fair value of any reimbursement right at 31 March</t>
  </si>
  <si>
    <t>261</t>
  </si>
  <si>
    <t>Movement in fair value of investment property and other investments</t>
  </si>
  <si>
    <t>Rental revenue from finance leases - contingent rent</t>
  </si>
  <si>
    <t>Rental revenue from finance leases - other</t>
  </si>
  <si>
    <t>257</t>
  </si>
  <si>
    <t>Rentals under operating leases - contingent rent</t>
  </si>
  <si>
    <t>Increase/(decrease) in provision for impairment of receivables</t>
  </si>
  <si>
    <t>Inventories written down (net, including inventory drugs)</t>
  </si>
  <si>
    <t>Drug costs (non inventory drugs only)</t>
  </si>
  <si>
    <t xml:space="preserve">Future minimum lease receipts due </t>
  </si>
  <si>
    <t>Rental revenue from operating leases - contingent rent</t>
  </si>
  <si>
    <t>Rental revenue from operating leases - other</t>
  </si>
  <si>
    <t>257A</t>
  </si>
  <si>
    <t>257B</t>
  </si>
  <si>
    <t>Rental revenue from operating leases - minimum lease receipts</t>
  </si>
  <si>
    <t>included within:</t>
  </si>
  <si>
    <t>157</t>
  </si>
  <si>
    <t>149</t>
  </si>
  <si>
    <t>341</t>
  </si>
  <si>
    <t>342</t>
  </si>
  <si>
    <t>156</t>
  </si>
  <si>
    <t>Inventories consumed (excluding drugs)</t>
  </si>
  <si>
    <t>174A</t>
  </si>
  <si>
    <t>101A</t>
  </si>
  <si>
    <t>301A</t>
  </si>
  <si>
    <t>Re-structurings</t>
  </si>
  <si>
    <t xml:space="preserve">Drugs Inventories consumed </t>
  </si>
  <si>
    <t>306</t>
  </si>
  <si>
    <t>Reserves eliminated on dissolution (unlocked on request)</t>
  </si>
  <si>
    <t>Share of other comprehensive income/expenditure from associates and joint ventures</t>
  </si>
  <si>
    <t>242</t>
  </si>
  <si>
    <t>Rentals under operating leases - sublease receipts</t>
  </si>
  <si>
    <t>Rentals under operating leases - minimum lease payments</t>
  </si>
  <si>
    <t>2014/15</t>
  </si>
  <si>
    <t>Agency and contract staff</t>
  </si>
  <si>
    <t>Impairments charged to operating expenses</t>
  </si>
  <si>
    <t>Impairments charged to the revaluation reserve</t>
  </si>
  <si>
    <t>Reversal of impairments credited to operating income</t>
  </si>
  <si>
    <t>Reversal of impairments credited to the revaluation reserve</t>
  </si>
  <si>
    <t>130A</t>
  </si>
  <si>
    <t>131A</t>
  </si>
  <si>
    <t>186A</t>
  </si>
  <si>
    <t>185A</t>
  </si>
  <si>
    <t>187A</t>
  </si>
  <si>
    <t>334</t>
  </si>
  <si>
    <t>234</t>
  </si>
  <si>
    <t>126</t>
  </si>
  <si>
    <t>226</t>
  </si>
  <si>
    <t>Transfer from reval reserve to I&amp;E reserve for impairments arising from consumption of economic benefits</t>
  </si>
  <si>
    <t>NIL</t>
  </si>
  <si>
    <t>318</t>
  </si>
  <si>
    <t>03J</t>
  </si>
  <si>
    <t>08Y</t>
  </si>
  <si>
    <t>425</t>
  </si>
  <si>
    <t>435</t>
  </si>
  <si>
    <t>STATEMENT OF CHANGES IN EQUITY</t>
  </si>
  <si>
    <t>Taxpayers' equity</t>
  </si>
  <si>
    <t>Others' equity</t>
  </si>
  <si>
    <t>Other reserve movements - charitable funds consolidation adjustment</t>
  </si>
  <si>
    <t>247</t>
  </si>
  <si>
    <t>189</t>
  </si>
  <si>
    <t>272</t>
  </si>
  <si>
    <t>343</t>
  </si>
  <si>
    <t>254A</t>
  </si>
  <si>
    <t>154</t>
  </si>
  <si>
    <t>199</t>
  </si>
  <si>
    <t>Movement in charitable funds inventories</t>
  </si>
  <si>
    <t>19AA</t>
  </si>
  <si>
    <t>19AB</t>
  </si>
  <si>
    <t>16D</t>
  </si>
  <si>
    <t>16E</t>
  </si>
  <si>
    <t>Reclassifications to/from PPE</t>
  </si>
  <si>
    <t>184</t>
  </si>
  <si>
    <t>25JA</t>
  </si>
  <si>
    <t>NHS charitable funds: movement in provisions</t>
  </si>
  <si>
    <t>NHS charitable fund provisions</t>
  </si>
  <si>
    <t>13JA</t>
  </si>
  <si>
    <t>13TA</t>
  </si>
  <si>
    <t>NHS charitable fund assets</t>
  </si>
  <si>
    <t>229</t>
  </si>
  <si>
    <t>Revaluations and impairments - charitable fund assets</t>
  </si>
  <si>
    <t>Transfers by absorption: transfers between reserves for PCT charitable funds</t>
  </si>
  <si>
    <t>117A</t>
  </si>
  <si>
    <t>Charitable fund reserves</t>
  </si>
  <si>
    <t>276</t>
  </si>
  <si>
    <t>Bank staff</t>
  </si>
  <si>
    <t>Inventories consumed (recognised in expenses)</t>
  </si>
  <si>
    <t>Interest income</t>
  </si>
  <si>
    <t xml:space="preserve"> - Actuarial (gains)/losses</t>
  </si>
  <si>
    <t>Remeasurement of the net defined benefit (liability) / asset:</t>
  </si>
  <si>
    <t xml:space="preserve"> - Changes in the effect of limiting a net defined benefit asset to the asset ceiling (excluding amounts included in interest income/expense)</t>
  </si>
  <si>
    <t xml:space="preserve"> - Actuarial gain/(losses)</t>
  </si>
  <si>
    <t>Pension cost - other</t>
  </si>
  <si>
    <t>Remeasurements of defined net benefit pension scheme liability / asset</t>
  </si>
  <si>
    <t>Remeasurements of net defined benefit pension scheme liability / asset</t>
  </si>
  <si>
    <t>Services from CCGs and NHS England</t>
  </si>
  <si>
    <t>Income from CCGs and NHS England</t>
  </si>
  <si>
    <t>CCGs and NHS England</t>
  </si>
  <si>
    <r>
      <rPr>
        <sz val="10"/>
        <rFont val="Arial"/>
        <family val="2"/>
      </rPr>
      <t>Working capital l</t>
    </r>
    <r>
      <rPr>
        <sz val="10"/>
        <color indexed="8"/>
        <rFont val="Arial"/>
        <family val="2"/>
      </rPr>
      <t>oans from the Department of Health</t>
    </r>
  </si>
  <si>
    <t>Working capital loans from Department of Health</t>
  </si>
  <si>
    <t xml:space="preserve">g. other </t>
  </si>
  <si>
    <t xml:space="preserve">h. maladministration, no financial loss </t>
  </si>
  <si>
    <t>9. Extra statutory and regulatory</t>
  </si>
  <si>
    <t>b. stores losses</t>
  </si>
  <si>
    <t>161</t>
  </si>
  <si>
    <t>23. Borrowings</t>
  </si>
  <si>
    <t>29A4</t>
  </si>
  <si>
    <t>29A5</t>
  </si>
  <si>
    <t>29A6</t>
  </si>
  <si>
    <t>Other service concessions</t>
  </si>
  <si>
    <t>LIFT schemes</t>
  </si>
  <si>
    <t>PFI schemes</t>
  </si>
  <si>
    <t>29C1</t>
  </si>
  <si>
    <t>29C2</t>
  </si>
  <si>
    <t>29C3</t>
  </si>
  <si>
    <t>30A1</t>
  </si>
  <si>
    <t>30A2</t>
  </si>
  <si>
    <t>30A3</t>
  </si>
  <si>
    <t>171A</t>
  </si>
  <si>
    <t>PDC adjustment for cash impact of payables/receivables transferred from legacy teams</t>
  </si>
  <si>
    <t>12A1</t>
  </si>
  <si>
    <t>12A2</t>
  </si>
  <si>
    <t>12B1</t>
  </si>
  <si>
    <t>12B2</t>
  </si>
  <si>
    <t>Total Impairments charged to operating surplus / deficit</t>
  </si>
  <si>
    <t>Impairments charged to operating surplus:</t>
  </si>
  <si>
    <t>of which DEL</t>
  </si>
  <si>
    <t>of which AME</t>
  </si>
  <si>
    <t>Net impairments</t>
  </si>
  <si>
    <t>Reversals</t>
  </si>
  <si>
    <t>Cash and cash equivalents (excluding charitable funds)</t>
  </si>
  <si>
    <t>NHS charitable funds: cash and cash equivalents</t>
  </si>
  <si>
    <t>21A1</t>
  </si>
  <si>
    <t>21B1</t>
  </si>
  <si>
    <t>Total cash and cash equivalents as in SoCF</t>
  </si>
  <si>
    <t>Total cash and cash equivalents as in SoFP</t>
  </si>
  <si>
    <t>Note 2.2 Operating lease income</t>
  </si>
  <si>
    <t>Obligations under PFI, LIFT or other service concession contracts</t>
  </si>
  <si>
    <t>Obligations under PFI, LIFT or other service concession contracts (excl. lifecycle)</t>
  </si>
  <si>
    <t>Will not be reclassified to income and expenditure:</t>
  </si>
  <si>
    <t>May be reclassified to income and expenditure when certain conditions are met:</t>
  </si>
  <si>
    <t>Total third party assets</t>
  </si>
  <si>
    <t>Bank balances</t>
  </si>
  <si>
    <t>Monies on deposit</t>
  </si>
  <si>
    <t>Change in provisions discount rate(s)</t>
  </si>
  <si>
    <t>227</t>
  </si>
  <si>
    <t xml:space="preserve">Loans from the Independent Trust Financing Facility </t>
  </si>
  <si>
    <t>Loans from Independent Trust Financing Facility</t>
  </si>
  <si>
    <t>139</t>
  </si>
  <si>
    <t>Impairments charged to operating surplus / deficit:</t>
  </si>
  <si>
    <t>Gross PFI, LIFT or other service concession liabilities</t>
  </si>
  <si>
    <r>
      <t xml:space="preserve">Commitments in respect of the </t>
    </r>
    <r>
      <rPr>
        <b/>
        <sz val="10"/>
        <color indexed="8"/>
        <rFont val="Arial"/>
        <family val="2"/>
      </rPr>
      <t xml:space="preserve">service element </t>
    </r>
    <r>
      <rPr>
        <sz val="10"/>
        <color indexed="8"/>
        <rFont val="Arial"/>
        <family val="2"/>
      </rPr>
      <t>of the PFI, LIFT or other service concession arrangement</t>
    </r>
  </si>
  <si>
    <t>The effect of the asset ceiling at 31 March</t>
  </si>
  <si>
    <t>Interest element of PFI, LIFT and other service concession obligations</t>
  </si>
  <si>
    <t>Capital element of PFI, LIFT and other service concession payments</t>
  </si>
  <si>
    <t>Loans received from the Independent Trust Financing Facility</t>
  </si>
  <si>
    <t>Loans repaid to the Independent Trust Financing Facility</t>
  </si>
  <si>
    <t>PFI lifecycle prepayments (cash outflow)</t>
  </si>
  <si>
    <t>327A</t>
  </si>
  <si>
    <r>
      <t>Recoveries from</t>
    </r>
    <r>
      <rPr>
        <b/>
        <sz val="10"/>
        <rFont val="Arial"/>
        <family val="2"/>
      </rPr>
      <t xml:space="preserve"> DH Group bodies</t>
    </r>
    <r>
      <rPr>
        <sz val="10"/>
        <rFont val="Arial"/>
        <family val="2"/>
      </rPr>
      <t xml:space="preserve"> in respect of staff cost netted off expenditure</t>
    </r>
  </si>
  <si>
    <t>Monitor</t>
  </si>
  <si>
    <t>MOD</t>
  </si>
  <si>
    <t>Transfers by absorption - MODIFIED</t>
  </si>
  <si>
    <t>540</t>
  </si>
  <si>
    <t xml:space="preserve">   </t>
  </si>
  <si>
    <t>114</t>
  </si>
  <si>
    <t>640</t>
  </si>
  <si>
    <t>08Z</t>
  </si>
  <si>
    <t>Transfers to the I&amp;E reserve for impairments arising from consumption of economic benefits</t>
  </si>
  <si>
    <t>Revaluations and impairments- charitable funds</t>
  </si>
  <si>
    <t>MOD2</t>
  </si>
  <si>
    <t>490</t>
  </si>
  <si>
    <t xml:space="preserve">Other  </t>
  </si>
  <si>
    <t>Transfers by MODIFIED absorption: transfers between reserves</t>
  </si>
  <si>
    <t>560</t>
  </si>
  <si>
    <t xml:space="preserve">Monitor </t>
  </si>
  <si>
    <t>Transfers by absorption - NORMAL</t>
  </si>
  <si>
    <t>Transfers by NORMAL absorption: transfers between reserves</t>
  </si>
  <si>
    <t>3. SOCIE</t>
  </si>
  <si>
    <t>Fair value gains [taken to I&amp;E]</t>
  </si>
  <si>
    <t>Fair value losses (impairment) [taken to I&amp;E]</t>
  </si>
  <si>
    <t>Net (liability)/asset recognised in the SoFP at 31 March</t>
  </si>
  <si>
    <t>Transport (other)</t>
  </si>
  <si>
    <t>Net PFI, LIFT or other service concession arrangement obligation</t>
  </si>
  <si>
    <t>Public dividend capital received (PDC adjustment for modified absorption transfers of payables/receivables)</t>
  </si>
  <si>
    <t>PFI revenue:</t>
  </si>
  <si>
    <t>Fair value gains / (losses) on other financial assets held at fair value through the I&amp;E</t>
  </si>
  <si>
    <t>Recycling of gains / (losses) on available for sale financial instruments</t>
  </si>
  <si>
    <t>of which liabilities are due:</t>
  </si>
  <si>
    <t>20H1</t>
  </si>
  <si>
    <t>20GD</t>
  </si>
  <si>
    <t>Losses on curtailment and settlement</t>
  </si>
  <si>
    <t>Remeasurement of the net defined benefit (liability) / asset</t>
  </si>
  <si>
    <t>Payments agreed</t>
  </si>
  <si>
    <t>Total value of agreements</t>
  </si>
  <si>
    <t>Voluntary redundancies including early retirement contractual costs</t>
  </si>
  <si>
    <t>Mutually agreed resignations (MARS) contractual costs</t>
  </si>
  <si>
    <t>Early retirements in the efficiency of the service contractual costs</t>
  </si>
  <si>
    <t xml:space="preserve">Contractual payments in lieu of notice </t>
  </si>
  <si>
    <t>Non-contractual payments requiring HMT approval*</t>
  </si>
  <si>
    <t>Total**</t>
  </si>
  <si>
    <t>&gt;£200,000</t>
  </si>
  <si>
    <t>Please note: Based on professional advice received, Monitor considers any amount drawn down in a committed facility to be akin to an overdraft</t>
  </si>
  <si>
    <t xml:space="preserve">Expected timing of cash flows: </t>
  </si>
  <si>
    <t>Note that columns D, F and J are entered in £000</t>
  </si>
  <si>
    <t>2. Fruitless payments and constructive losses</t>
  </si>
  <si>
    <t>590</t>
  </si>
  <si>
    <t>Cash from acquisitions of business units and subsidiaries (not absorption transfers)</t>
  </si>
  <si>
    <t>Cash from (disposals) of business units and subsidiaries (not absorption transfers)</t>
  </si>
  <si>
    <t>Capital loans from the Department of Health</t>
  </si>
  <si>
    <t>Additions - purchased / internally generated</t>
  </si>
  <si>
    <t>Additions - donations of physical assets (non-cash)</t>
  </si>
  <si>
    <t>Capital loans from Department of Health</t>
  </si>
  <si>
    <t>Interest expense / income</t>
  </si>
  <si>
    <t>of which:</t>
  </si>
  <si>
    <t>31 Mar 2014</t>
  </si>
  <si>
    <t>Total net (charge)/gain recognised in SOCI</t>
  </si>
  <si>
    <r>
      <t xml:space="preserve">Audit fees </t>
    </r>
    <r>
      <rPr>
        <b/>
        <u/>
        <sz val="10"/>
        <rFont val="Arial"/>
        <family val="2"/>
      </rPr>
      <t>payable to the external auditor</t>
    </r>
  </si>
  <si>
    <t>audit services -regulatory reporting (external auditor only)</t>
  </si>
  <si>
    <r>
      <t>other auditor remuneration (external auditor only)</t>
    </r>
    <r>
      <rPr>
        <sz val="10"/>
        <color theme="3"/>
        <rFont val="Arial"/>
        <family val="2"/>
      </rPr>
      <t xml:space="preserve"> - analysis in note 5.5</t>
    </r>
  </si>
  <si>
    <t>Audit fees payable to external auditor of charitable fund accounts</t>
  </si>
  <si>
    <t>Income recognised this year</t>
  </si>
  <si>
    <t>Cash payments received in-year (relating to invoices raised in current and previous years)</t>
  </si>
  <si>
    <t>Amounts written off in-year (relating to invoices raised in current and previous years)</t>
  </si>
  <si>
    <t>Amounts added to provision for impairment of receivables (relating to invoices raised in current and prior years)</t>
  </si>
  <si>
    <t xml:space="preserve">Non-NHS: Overseas patients (chargeable to patient) </t>
  </si>
  <si>
    <t>06CA</t>
  </si>
  <si>
    <t>29B1</t>
  </si>
  <si>
    <t>29B2</t>
  </si>
  <si>
    <t>29B3</t>
  </si>
  <si>
    <t>29G1</t>
  </si>
  <si>
    <t>29G2</t>
  </si>
  <si>
    <t>29G3</t>
  </si>
  <si>
    <t>30E1</t>
  </si>
  <si>
    <t>30E2</t>
  </si>
  <si>
    <t>30E3</t>
  </si>
  <si>
    <t>MOD3</t>
  </si>
  <si>
    <t>MOD4</t>
  </si>
  <si>
    <r>
      <t xml:space="preserve">On </t>
    </r>
    <r>
      <rPr>
        <b/>
        <sz val="10"/>
        <color rgb="FF0000FF"/>
        <rFont val="Arial"/>
        <family val="2"/>
      </rPr>
      <t xml:space="preserve">land </t>
    </r>
    <r>
      <rPr>
        <b/>
        <sz val="10"/>
        <color indexed="8"/>
        <rFont val="Arial"/>
        <family val="2"/>
      </rPr>
      <t>leases expiring:</t>
    </r>
  </si>
  <si>
    <r>
      <t xml:space="preserve">On </t>
    </r>
    <r>
      <rPr>
        <b/>
        <sz val="10"/>
        <color rgb="FF0000FF"/>
        <rFont val="Arial"/>
        <family val="2"/>
      </rPr>
      <t>buildings</t>
    </r>
    <r>
      <rPr>
        <b/>
        <sz val="10"/>
        <color indexed="8"/>
        <rFont val="Arial"/>
        <family val="2"/>
      </rPr>
      <t xml:space="preserve"> leases expiring:</t>
    </r>
  </si>
  <si>
    <r>
      <t xml:space="preserve">On </t>
    </r>
    <r>
      <rPr>
        <b/>
        <sz val="10"/>
        <color rgb="FF0000FF"/>
        <rFont val="Arial"/>
        <family val="2"/>
      </rPr>
      <t>plant and machinery</t>
    </r>
    <r>
      <rPr>
        <b/>
        <sz val="10"/>
        <color indexed="8"/>
        <rFont val="Arial"/>
        <family val="2"/>
      </rPr>
      <t xml:space="preserve"> leases expiring:</t>
    </r>
  </si>
  <si>
    <r>
      <t xml:space="preserve">On </t>
    </r>
    <r>
      <rPr>
        <b/>
        <sz val="10"/>
        <color rgb="FF0000FF"/>
        <rFont val="Arial"/>
        <family val="2"/>
      </rPr>
      <t xml:space="preserve">other </t>
    </r>
    <r>
      <rPr>
        <b/>
        <sz val="10"/>
        <color indexed="8"/>
        <rFont val="Arial"/>
        <family val="2"/>
      </rPr>
      <t>leases expiring:</t>
    </r>
  </si>
  <si>
    <r>
      <t xml:space="preserve">Other auditor remuneration paid to the </t>
    </r>
    <r>
      <rPr>
        <b/>
        <sz val="10"/>
        <color rgb="FF0000FF"/>
        <rFont val="Arial"/>
        <family val="2"/>
      </rPr>
      <t>external auditor</t>
    </r>
    <r>
      <rPr>
        <sz val="10"/>
        <color indexed="8"/>
        <rFont val="Arial"/>
        <family val="2"/>
      </rPr>
      <t xml:space="preserve"> is analysed as follows:</t>
    </r>
  </si>
  <si>
    <r>
      <t>Gross</t>
    </r>
    <r>
      <rPr>
        <b/>
        <sz val="10"/>
        <color rgb="FF0000FF"/>
        <rFont val="Arial"/>
        <family val="2"/>
      </rPr>
      <t xml:space="preserve"> land</t>
    </r>
    <r>
      <rPr>
        <b/>
        <sz val="10"/>
        <color rgb="FFFF0000"/>
        <rFont val="Arial"/>
        <family val="2"/>
      </rPr>
      <t xml:space="preserve"> </t>
    </r>
    <r>
      <rPr>
        <b/>
        <sz val="10"/>
        <color indexed="8"/>
        <rFont val="Arial"/>
        <family val="2"/>
      </rPr>
      <t>lease receivables</t>
    </r>
  </si>
  <si>
    <r>
      <t xml:space="preserve">Net </t>
    </r>
    <r>
      <rPr>
        <b/>
        <sz val="10"/>
        <color rgb="FF0000FF"/>
        <rFont val="Arial"/>
        <family val="2"/>
      </rPr>
      <t>land</t>
    </r>
    <r>
      <rPr>
        <b/>
        <sz val="10"/>
        <color rgb="FFFF0000"/>
        <rFont val="Arial"/>
        <family val="2"/>
      </rPr>
      <t xml:space="preserve"> </t>
    </r>
    <r>
      <rPr>
        <b/>
        <sz val="10"/>
        <rFont val="Arial"/>
        <family val="2"/>
      </rPr>
      <t>lease receivables</t>
    </r>
  </si>
  <si>
    <r>
      <t>Gross</t>
    </r>
    <r>
      <rPr>
        <b/>
        <sz val="10"/>
        <color rgb="FFFF0000"/>
        <rFont val="Arial"/>
        <family val="2"/>
      </rPr>
      <t xml:space="preserve"> </t>
    </r>
    <r>
      <rPr>
        <b/>
        <sz val="10"/>
        <color rgb="FF0000FF"/>
        <rFont val="Arial"/>
        <family val="2"/>
      </rPr>
      <t>buildings</t>
    </r>
    <r>
      <rPr>
        <b/>
        <sz val="10"/>
        <color rgb="FFFF0000"/>
        <rFont val="Arial"/>
        <family val="2"/>
      </rPr>
      <t xml:space="preserve"> </t>
    </r>
    <r>
      <rPr>
        <b/>
        <sz val="10"/>
        <color indexed="8"/>
        <rFont val="Arial"/>
        <family val="2"/>
      </rPr>
      <t>lease receivables</t>
    </r>
  </si>
  <si>
    <r>
      <t>Net</t>
    </r>
    <r>
      <rPr>
        <b/>
        <sz val="10"/>
        <color rgb="FFFF0000"/>
        <rFont val="Arial"/>
        <family val="2"/>
      </rPr>
      <t xml:space="preserve"> </t>
    </r>
    <r>
      <rPr>
        <b/>
        <sz val="10"/>
        <color rgb="FF0000FF"/>
        <rFont val="Arial"/>
        <family val="2"/>
      </rPr>
      <t>buildings</t>
    </r>
    <r>
      <rPr>
        <b/>
        <sz val="10"/>
        <color rgb="FFFF0000"/>
        <rFont val="Arial"/>
        <family val="2"/>
      </rPr>
      <t xml:space="preserve"> </t>
    </r>
    <r>
      <rPr>
        <b/>
        <sz val="10"/>
        <rFont val="Arial"/>
        <family val="2"/>
      </rPr>
      <t>lease receivables</t>
    </r>
  </si>
  <si>
    <r>
      <t>Gross</t>
    </r>
    <r>
      <rPr>
        <b/>
        <sz val="10"/>
        <color rgb="FFFF0000"/>
        <rFont val="Arial"/>
        <family val="2"/>
      </rPr>
      <t xml:space="preserve"> </t>
    </r>
    <r>
      <rPr>
        <b/>
        <sz val="10"/>
        <color rgb="FF0000FF"/>
        <rFont val="Arial"/>
        <family val="2"/>
      </rPr>
      <t>other</t>
    </r>
    <r>
      <rPr>
        <b/>
        <sz val="10"/>
        <color rgb="FFFF0000"/>
        <rFont val="Arial"/>
        <family val="2"/>
      </rPr>
      <t xml:space="preserve"> </t>
    </r>
    <r>
      <rPr>
        <b/>
        <sz val="10"/>
        <color indexed="8"/>
        <rFont val="Arial"/>
        <family val="2"/>
      </rPr>
      <t>lease receivables</t>
    </r>
  </si>
  <si>
    <r>
      <t xml:space="preserve">Net </t>
    </r>
    <r>
      <rPr>
        <b/>
        <sz val="10"/>
        <color rgb="FF0000FF"/>
        <rFont val="Arial"/>
        <family val="2"/>
      </rPr>
      <t>other</t>
    </r>
    <r>
      <rPr>
        <b/>
        <sz val="10"/>
        <color rgb="FFFF0000"/>
        <rFont val="Arial"/>
        <family val="2"/>
      </rPr>
      <t xml:space="preserve"> </t>
    </r>
    <r>
      <rPr>
        <b/>
        <sz val="10"/>
        <rFont val="Arial"/>
        <family val="2"/>
      </rPr>
      <t>lease receivables</t>
    </r>
  </si>
  <si>
    <r>
      <t xml:space="preserve">Gross </t>
    </r>
    <r>
      <rPr>
        <b/>
        <sz val="10"/>
        <color rgb="FF0000FF"/>
        <rFont val="Arial"/>
        <family val="2"/>
      </rPr>
      <t xml:space="preserve">land </t>
    </r>
    <r>
      <rPr>
        <b/>
        <sz val="10"/>
        <rFont val="Arial"/>
        <family val="2"/>
      </rPr>
      <t>lease liabilities</t>
    </r>
  </si>
  <si>
    <r>
      <t>Net</t>
    </r>
    <r>
      <rPr>
        <b/>
        <sz val="10"/>
        <color rgb="FF0000FF"/>
        <rFont val="Arial"/>
        <family val="2"/>
      </rPr>
      <t xml:space="preserve"> land</t>
    </r>
    <r>
      <rPr>
        <b/>
        <sz val="10"/>
        <color rgb="FFFF0000"/>
        <rFont val="Arial"/>
        <family val="2"/>
      </rPr>
      <t xml:space="preserve"> </t>
    </r>
    <r>
      <rPr>
        <b/>
        <sz val="10"/>
        <rFont val="Arial"/>
        <family val="2"/>
      </rPr>
      <t>lease liabilities</t>
    </r>
  </si>
  <si>
    <r>
      <t xml:space="preserve">Gross </t>
    </r>
    <r>
      <rPr>
        <b/>
        <sz val="10"/>
        <color rgb="FF0000FF"/>
        <rFont val="Arial"/>
        <family val="2"/>
      </rPr>
      <t>buildings</t>
    </r>
    <r>
      <rPr>
        <b/>
        <sz val="10"/>
        <color rgb="FFFF0000"/>
        <rFont val="Arial"/>
        <family val="2"/>
      </rPr>
      <t xml:space="preserve"> </t>
    </r>
    <r>
      <rPr>
        <b/>
        <sz val="10"/>
        <rFont val="Arial"/>
        <family val="2"/>
      </rPr>
      <t>lease liabilities</t>
    </r>
  </si>
  <si>
    <r>
      <t xml:space="preserve">Net </t>
    </r>
    <r>
      <rPr>
        <b/>
        <sz val="10"/>
        <color rgb="FF0000FF"/>
        <rFont val="Arial"/>
        <family val="2"/>
      </rPr>
      <t>buildings</t>
    </r>
    <r>
      <rPr>
        <b/>
        <sz val="10"/>
        <color rgb="FFFF0000"/>
        <rFont val="Arial"/>
        <family val="2"/>
      </rPr>
      <t xml:space="preserve"> </t>
    </r>
    <r>
      <rPr>
        <b/>
        <sz val="10"/>
        <rFont val="Arial"/>
        <family val="2"/>
      </rPr>
      <t>lease liabilities</t>
    </r>
  </si>
  <si>
    <r>
      <t xml:space="preserve">Gross </t>
    </r>
    <r>
      <rPr>
        <b/>
        <sz val="10"/>
        <color rgb="FF0000FF"/>
        <rFont val="Arial"/>
        <family val="2"/>
      </rPr>
      <t>plant and machinery</t>
    </r>
    <r>
      <rPr>
        <b/>
        <sz val="10"/>
        <color rgb="FFFF0000"/>
        <rFont val="Arial"/>
        <family val="2"/>
      </rPr>
      <t xml:space="preserve"> </t>
    </r>
    <r>
      <rPr>
        <b/>
        <sz val="10"/>
        <rFont val="Arial"/>
        <family val="2"/>
      </rPr>
      <t>lease liabilities</t>
    </r>
  </si>
  <si>
    <r>
      <t>Net</t>
    </r>
    <r>
      <rPr>
        <b/>
        <sz val="10"/>
        <color rgb="FF0000FF"/>
        <rFont val="Arial"/>
        <family val="2"/>
      </rPr>
      <t xml:space="preserve"> plant and machinery</t>
    </r>
    <r>
      <rPr>
        <b/>
        <sz val="10"/>
        <color rgb="FFFF0000"/>
        <rFont val="Arial"/>
        <family val="2"/>
      </rPr>
      <t xml:space="preserve"> </t>
    </r>
    <r>
      <rPr>
        <b/>
        <sz val="10"/>
        <rFont val="Arial"/>
        <family val="2"/>
      </rPr>
      <t>lease liabilities</t>
    </r>
  </si>
  <si>
    <r>
      <t xml:space="preserve">Gross </t>
    </r>
    <r>
      <rPr>
        <b/>
        <sz val="10"/>
        <color rgb="FF0000FF"/>
        <rFont val="Arial"/>
        <family val="2"/>
      </rPr>
      <t>other</t>
    </r>
    <r>
      <rPr>
        <b/>
        <sz val="10"/>
        <color rgb="FFFF0000"/>
        <rFont val="Arial"/>
        <family val="2"/>
      </rPr>
      <t xml:space="preserve"> </t>
    </r>
    <r>
      <rPr>
        <b/>
        <sz val="10"/>
        <rFont val="Arial"/>
        <family val="2"/>
      </rPr>
      <t>lease liabilities</t>
    </r>
  </si>
  <si>
    <r>
      <t xml:space="preserve">Net </t>
    </r>
    <r>
      <rPr>
        <b/>
        <sz val="10"/>
        <color rgb="FF0000FF"/>
        <rFont val="Arial"/>
        <family val="2"/>
      </rPr>
      <t>other</t>
    </r>
    <r>
      <rPr>
        <b/>
        <sz val="10"/>
        <color rgb="FFFF0000"/>
        <rFont val="Arial"/>
        <family val="2"/>
      </rPr>
      <t xml:space="preserve"> </t>
    </r>
    <r>
      <rPr>
        <b/>
        <sz val="10"/>
        <rFont val="Arial"/>
        <family val="2"/>
      </rPr>
      <t>lease liabilities</t>
    </r>
  </si>
  <si>
    <t>392</t>
  </si>
  <si>
    <t>316A</t>
  </si>
  <si>
    <t>317A</t>
  </si>
  <si>
    <r>
      <t xml:space="preserve">Any financial assets and liabilities held by </t>
    </r>
    <r>
      <rPr>
        <b/>
        <u/>
        <sz val="10"/>
        <color rgb="FFFF0000"/>
        <rFont val="MS Sans Serif"/>
        <family val="2"/>
      </rPr>
      <t>consolidated</t>
    </r>
    <r>
      <rPr>
        <b/>
        <sz val="10"/>
        <color rgb="FFFF0000"/>
        <rFont val="MS Sans Serif"/>
        <family val="2"/>
      </rPr>
      <t xml:space="preserve"> charitable funds should be included separately in the dedicated rows provided</t>
    </r>
  </si>
  <si>
    <t>Reversal of impairments credited to revaluation reserve</t>
  </si>
  <si>
    <t>Impairments charged to revaluation reserve</t>
  </si>
  <si>
    <t>330A</t>
  </si>
  <si>
    <t>332A</t>
  </si>
  <si>
    <t>385A</t>
  </si>
  <si>
    <t>387A</t>
  </si>
  <si>
    <t>08Y1</t>
  </si>
  <si>
    <t>08Z1</t>
  </si>
  <si>
    <t>570</t>
  </si>
  <si>
    <t>** As individual exit packages can be made up of several components, each of which listed in this note, the total number of payments listed in this note may exceed the total number of other departures agreed in Notes 4.4 and 4.5, which will be the number of individuals.</t>
  </si>
  <si>
    <t>151</t>
  </si>
  <si>
    <r>
      <t xml:space="preserve">Loans and receivables - NLF deposits </t>
    </r>
    <r>
      <rPr>
        <sz val="10"/>
        <color rgb="FF0000FF"/>
        <rFont val="Arial"/>
        <family val="2"/>
      </rPr>
      <t>(where not considered a cash equivalent)</t>
    </r>
  </si>
  <si>
    <t>Deposits with the National Loan Fund</t>
  </si>
  <si>
    <t>Other investments</t>
  </si>
  <si>
    <t>Public dividend capital</t>
  </si>
  <si>
    <t>Non-controlling interest</t>
  </si>
  <si>
    <t>Operating income from patient care activities</t>
  </si>
  <si>
    <t>Of Which:</t>
  </si>
  <si>
    <t>30K</t>
  </si>
  <si>
    <r>
      <t xml:space="preserve">On </t>
    </r>
    <r>
      <rPr>
        <b/>
        <sz val="10"/>
        <color rgb="FF0000FF"/>
        <rFont val="Arial"/>
        <family val="2"/>
      </rPr>
      <t xml:space="preserve">all </t>
    </r>
    <r>
      <rPr>
        <b/>
        <sz val="10"/>
        <color indexed="8"/>
        <rFont val="Arial"/>
        <family val="2"/>
      </rPr>
      <t>leases expiring:</t>
    </r>
  </si>
  <si>
    <t>710</t>
  </si>
  <si>
    <t>720</t>
  </si>
  <si>
    <r>
      <rPr>
        <b/>
        <sz val="10"/>
        <color rgb="FF0000FF"/>
        <rFont val="Arial"/>
        <family val="2"/>
      </rPr>
      <t>Total net</t>
    </r>
    <r>
      <rPr>
        <b/>
        <sz val="10"/>
        <rFont val="Arial"/>
        <family val="2"/>
      </rPr>
      <t xml:space="preserve"> lease receivables</t>
    </r>
  </si>
  <si>
    <t>Total operating income from continuing operations</t>
  </si>
  <si>
    <r>
      <rPr>
        <b/>
        <sz val="10"/>
        <color rgb="FF0000FF"/>
        <rFont val="Arial"/>
        <family val="2"/>
      </rPr>
      <t>Total net</t>
    </r>
    <r>
      <rPr>
        <b/>
        <sz val="10"/>
        <color rgb="FFFF0000"/>
        <rFont val="Arial"/>
        <family val="2"/>
      </rPr>
      <t xml:space="preserve"> </t>
    </r>
    <r>
      <rPr>
        <b/>
        <sz val="10"/>
        <rFont val="Arial"/>
        <family val="2"/>
      </rPr>
      <t>lease liabilities</t>
    </r>
  </si>
  <si>
    <t>Premises - other</t>
  </si>
  <si>
    <t>Employment tribunal and other employee related litigation</t>
  </si>
  <si>
    <t>Note 17 Other assets</t>
  </si>
  <si>
    <t>Note 21.1 Provision for impairment of receivables</t>
  </si>
  <si>
    <t>Note 21.2 Analysis of impaired receivables</t>
  </si>
  <si>
    <t>Note 22.1 Finance lease receivables</t>
  </si>
  <si>
    <t>Note 22.2 Finance lease details</t>
  </si>
  <si>
    <t>Note 23.1 Cash and cash equivalents movements</t>
  </si>
  <si>
    <t>Note 23.2 Breakdown of cash and cash equivalents</t>
  </si>
  <si>
    <t>Note 23.3 Third party assets held by the NHS Foundation Trust</t>
  </si>
  <si>
    <t>Note 24.1 Trade and other payables</t>
  </si>
  <si>
    <t>Note 24.2 - early retirements in NHS payables above</t>
  </si>
  <si>
    <t>Note 25 Borrowings</t>
  </si>
  <si>
    <t>Note 26 Other liabilities</t>
  </si>
  <si>
    <t>Note 28.1 Provisions for liabilities and charges</t>
  </si>
  <si>
    <t>Table 28A Provisions for liabilities and charges analysis - prior year</t>
  </si>
  <si>
    <t>Note 33 Finance lease obligations</t>
  </si>
  <si>
    <t>Note 34.1 On-SoFP PFI, LIFT or other service concession arrangement obligations (finance lease element)</t>
  </si>
  <si>
    <t>Note 34.2 On-SoFP PFI, LIFT and other service concession arrangement commitments</t>
  </si>
  <si>
    <t>Note 37.1 Financial assets by category</t>
  </si>
  <si>
    <t>Note 37.2 Financial liabilities by category</t>
  </si>
  <si>
    <t>Note 38.1 Changes in the benefit obligation and fair value of plan assets during the year for the amounts recognised in the SoFP</t>
  </si>
  <si>
    <t>Note 38.2 Reconciliation of the present value of the defined benefit obligation and the present value of the plan assets to the assets and liabilities recognised in the balance sheet</t>
  </si>
  <si>
    <t xml:space="preserve">Note 38.3 Amounts recognised in the SoCI </t>
  </si>
  <si>
    <t>i</t>
  </si>
  <si>
    <t>Clinical negligence - excesses payable and premiums due to alternative insurers</t>
  </si>
  <si>
    <r>
      <t>5. internal audit services</t>
    </r>
    <r>
      <rPr>
        <sz val="10"/>
        <color rgb="FF0000FF"/>
        <rFont val="Arial"/>
        <family val="2"/>
      </rPr>
      <t xml:space="preserve"> (only those payable to the external auditor)</t>
    </r>
  </si>
  <si>
    <t>Expenditure</t>
  </si>
  <si>
    <t>Note 35.1 Off-SoFP PFI, LIFT and other service concession commitments</t>
  </si>
  <si>
    <t xml:space="preserve">4. Damage to buildings, property etc. (including stores losses) due to: </t>
  </si>
  <si>
    <t xml:space="preserve">
£'000</t>
  </si>
  <si>
    <t>Transfers by absorption: transfers between reserves for charitable funds</t>
  </si>
  <si>
    <t>For alignment only</t>
  </si>
  <si>
    <t>29T1</t>
  </si>
  <si>
    <t>29T2</t>
  </si>
  <si>
    <t>29T3</t>
  </si>
  <si>
    <t>29T4</t>
  </si>
  <si>
    <t>29T5</t>
  </si>
  <si>
    <t>29T6</t>
  </si>
  <si>
    <t xml:space="preserve"> - Return on plan assets (excludes any amounts already included in interest income above)</t>
  </si>
  <si>
    <t xml:space="preserve">Total charge to operating expenditure for off-SoFP schemes </t>
  </si>
  <si>
    <t>30L</t>
  </si>
  <si>
    <t>Other
(internally generated)</t>
  </si>
  <si>
    <t xml:space="preserve">Investments in associates (and joint arrangements) </t>
  </si>
  <si>
    <t>Share of comprehensive income from associates and joint arrangements</t>
  </si>
  <si>
    <t>Direct operating expense arising from investment property which generated rental income in the period</t>
  </si>
  <si>
    <t>Direct operating expense arising from investment property which did not generate rental income in the period</t>
  </si>
  <si>
    <t>NHS Litigation Authority legal claims</t>
  </si>
  <si>
    <t>Income from other sources (e.g. local authorities)</t>
  </si>
  <si>
    <t>Investments in associates (and joint arrangements)</t>
  </si>
  <si>
    <t>Note 2.3 OPERATING INCOME (by source)</t>
  </si>
  <si>
    <t>Note 2.1 OPERATING INCOME (by nature)</t>
  </si>
  <si>
    <t>Note 13.1 Economic life of intangible assets</t>
  </si>
  <si>
    <t>Note 13.2 Economic life of property, plant and equipment</t>
  </si>
  <si>
    <t>Note 15.1 Investment property expenses</t>
  </si>
  <si>
    <t>Total other operating income [from 6. Op Inc (source)]</t>
  </si>
  <si>
    <t>5. Op Inc (nature)</t>
  </si>
  <si>
    <r>
      <t>&gt;£200,00</t>
    </r>
    <r>
      <rPr>
        <sz val="10"/>
        <rFont val="MS Sans Serif"/>
        <family val="2"/>
      </rPr>
      <t>0</t>
    </r>
  </si>
  <si>
    <t>On-SoFP PFI contracts and other service concession arrangements</t>
  </si>
  <si>
    <t>30K1</t>
  </si>
  <si>
    <t>30K3</t>
  </si>
  <si>
    <t>30K2</t>
  </si>
  <si>
    <t>30L1</t>
  </si>
  <si>
    <t>30L2</t>
  </si>
  <si>
    <t>30L3</t>
  </si>
  <si>
    <t>29T</t>
  </si>
  <si>
    <t>29U</t>
  </si>
  <si>
    <t>(i) non-controlling interest, and</t>
  </si>
  <si>
    <t>Non-controlling Interest</t>
  </si>
  <si>
    <t>Note 2.4 - Overseas visitors (relating to patients charged directly by the foundation trust)</t>
  </si>
  <si>
    <t>Clinical negligence - amounts payable to the NHSLA (premiums)</t>
  </si>
  <si>
    <t>Disposals / derecognition</t>
  </si>
  <si>
    <r>
      <t xml:space="preserve">This note discloses the </t>
    </r>
    <r>
      <rPr>
        <b/>
        <u/>
        <sz val="10"/>
        <color rgb="FF0000FF"/>
        <rFont val="MS Sans Serif"/>
        <family val="2"/>
      </rPr>
      <t>carrying amounts (book values)</t>
    </r>
    <r>
      <rPr>
        <b/>
        <sz val="10"/>
        <color rgb="FF0000FF"/>
        <rFont val="MS Sans Serif"/>
        <family val="2"/>
      </rPr>
      <t xml:space="preserve"> of assets and liabilities in the balance sheet in accordance with IFRS 7 paragraph 8 therefore receivables should therefore be net of any provisions for doubtful debts and finance lease liabilities should be recorded at net value.</t>
    </r>
  </si>
  <si>
    <t>Off-SoFP PFI residual interests</t>
  </si>
  <si>
    <t>6. Op Inc (source)</t>
  </si>
  <si>
    <t>16. Investments &amp; Groups</t>
  </si>
  <si>
    <t>24. Other Liabilities</t>
  </si>
  <si>
    <r>
      <t>non-contractual payments</t>
    </r>
    <r>
      <rPr>
        <sz val="10"/>
        <color rgb="FFFF0000"/>
        <rFont val="Arial"/>
        <family val="2"/>
      </rPr>
      <t xml:space="preserve"> requiring HMT approval</t>
    </r>
    <r>
      <rPr>
        <sz val="10"/>
        <color indexed="8"/>
        <rFont val="Arial"/>
        <family val="2"/>
      </rPr>
      <t xml:space="preserve"> made to individuals where the payment value was more than 12 months’ of their annual salary</t>
    </r>
  </si>
  <si>
    <t>Purchase of social care (under s.75 or other integrated care arrangements)</t>
  </si>
  <si>
    <t>06CB</t>
  </si>
  <si>
    <r>
      <t>Additions -</t>
    </r>
    <r>
      <rPr>
        <sz val="10"/>
        <color rgb="FF0000FF"/>
        <rFont val="Arial"/>
        <family val="2"/>
      </rPr>
      <t xml:space="preserve"> assets purchased from cash donations / grants</t>
    </r>
  </si>
  <si>
    <r>
      <t xml:space="preserve">Additions - </t>
    </r>
    <r>
      <rPr>
        <sz val="10"/>
        <color rgb="FF0000FF"/>
        <rFont val="Arial"/>
        <family val="2"/>
      </rPr>
      <t>assets purchased from cash donations / grants</t>
    </r>
  </si>
  <si>
    <r>
      <t>Received from NHS charities:</t>
    </r>
    <r>
      <rPr>
        <sz val="10"/>
        <color rgb="FF0000FF"/>
        <rFont val="Arial"/>
        <family val="2"/>
      </rPr>
      <t xml:space="preserve"> Donation of physical assets (non-cash)</t>
    </r>
  </si>
  <si>
    <r>
      <t xml:space="preserve">Received from other bodies:  </t>
    </r>
    <r>
      <rPr>
        <sz val="10"/>
        <color rgb="FF0000FF"/>
        <rFont val="Arial"/>
        <family val="2"/>
      </rPr>
      <t>Donation of physical assets (non-cash)</t>
    </r>
  </si>
  <si>
    <r>
      <t xml:space="preserve">Received from NHS charities: </t>
    </r>
    <r>
      <rPr>
        <sz val="10"/>
        <color rgb="FF0000FF"/>
        <rFont val="Arial"/>
        <family val="2"/>
      </rPr>
      <t>Cash donations / grants for the purchase of capital assets</t>
    </r>
  </si>
  <si>
    <r>
      <t xml:space="preserve">Received from other bodies: </t>
    </r>
    <r>
      <rPr>
        <sz val="10"/>
        <color rgb="FF0000FF"/>
        <rFont val="Arial"/>
        <family val="2"/>
      </rPr>
      <t>Cash donations / grants for the purchase of capital assets</t>
    </r>
  </si>
  <si>
    <t>Operating expenses of continuing operations</t>
  </si>
  <si>
    <t>PDC dividends payable</t>
  </si>
  <si>
    <t>Gain/ (loss) from transfer by absorption</t>
  </si>
  <si>
    <t>Surplus/(deficit) from continuing operations</t>
  </si>
  <si>
    <t>Fair value gains/(losses) on available-for-sale financial investments</t>
  </si>
  <si>
    <t>Recycling gains/(losses) on available-for-sale financial investments</t>
  </si>
  <si>
    <t>(a) Surplus/ (deficit) for the period attributable to:</t>
  </si>
  <si>
    <t>Note: Allocation of profits/ (losses) for the period:</t>
  </si>
  <si>
    <t>NHS charitable funds reserves</t>
  </si>
  <si>
    <t>Available for sale investment reserve</t>
  </si>
  <si>
    <r>
      <t xml:space="preserve">Of which, cases of </t>
    </r>
    <r>
      <rPr>
        <sz val="10"/>
        <color rgb="FF0000FF"/>
        <rFont val="Arial"/>
        <family val="2"/>
      </rPr>
      <t>£300,000</t>
    </r>
    <r>
      <rPr>
        <sz val="10"/>
        <color indexed="8"/>
        <rFont val="Arial"/>
        <family val="2"/>
      </rPr>
      <t xml:space="preserve"> or more: </t>
    </r>
  </si>
  <si>
    <t>Present value of plan assets at 1 April (restated)</t>
  </si>
  <si>
    <t>Public dividend capital written off</t>
  </si>
  <si>
    <t>Transfers by MODIFIED absorption: gains/(losses) on 1 April transfers from demising bodies</t>
  </si>
  <si>
    <t>Transfers by absorption: gains/(losses) on 1 April transfers of PCT charitable funds</t>
  </si>
  <si>
    <t>(Gain)/loss on disposal</t>
  </si>
  <si>
    <t>On SoFP pension liability - employer contributions paid less net charge to the SOCI</t>
  </si>
  <si>
    <t>NHS charitable funds - net adjustments for working capital movements, non-cash transactions and non-operating cash flows</t>
  </si>
  <si>
    <t>Purchase of property, plant and equipment and investment property</t>
  </si>
  <si>
    <t>Sales of property, plant and equipment and investment property</t>
  </si>
  <si>
    <t>NHS charitable funds - net cash flows from investing activities</t>
  </si>
  <si>
    <t>Cash flows from financing activities</t>
  </si>
  <si>
    <t>PDC dividend paid</t>
  </si>
  <si>
    <t>NHS charitable funds - net cash flows from financing activities</t>
  </si>
  <si>
    <t xml:space="preserve">Cash and cash equivalents at 1 April </t>
  </si>
  <si>
    <t>Cash and cash equivalents at start of period for new FTs</t>
  </si>
  <si>
    <t>NHS charitable funds cash and cash equivalents for new FTs</t>
  </si>
  <si>
    <t>NHS charitable funds: change in cash and cash equivalents due to transfers by absorption</t>
  </si>
  <si>
    <t>Cash and cash equivalents transferred by normal absorption</t>
  </si>
  <si>
    <t>Cost and volume contract income</t>
  </si>
  <si>
    <t>Block contract income</t>
  </si>
  <si>
    <t>Clinical partnerships providing mandatory services (including S75 agreements)</t>
  </si>
  <si>
    <t>Clinical income for the secondary commissioning of mandatory services</t>
  </si>
  <si>
    <r>
      <t xml:space="preserve">Community Trusts </t>
    </r>
    <r>
      <rPr>
        <sz val="10"/>
        <color indexed="8"/>
        <rFont val="Arial"/>
        <family val="2"/>
      </rPr>
      <t>(and any Trusts providing community services)</t>
    </r>
  </si>
  <si>
    <t>Operating lease revenue</t>
  </si>
  <si>
    <t xml:space="preserve">Local authorities </t>
  </si>
  <si>
    <t xml:space="preserve">NHS other </t>
  </si>
  <si>
    <t>Related to continuing operations</t>
  </si>
  <si>
    <t>Related to discontinued operations</t>
  </si>
  <si>
    <t>NHS charitable funds: Reversal of impairments of charitable fund assets</t>
  </si>
  <si>
    <t>NHS charitable funds: Incoming resources excluding investment income</t>
  </si>
  <si>
    <t xml:space="preserve">Services from other NHS bodies </t>
  </si>
  <si>
    <t>NHS charitable funds - employee expenses</t>
  </si>
  <si>
    <t>Employee expenses - executive directors</t>
  </si>
  <si>
    <t>Employee expenses - non-executive directors</t>
  </si>
  <si>
    <t>Employee expenses - staff</t>
  </si>
  <si>
    <t>Research and development - (not included in employee expenses)</t>
  </si>
  <si>
    <t>Research and development - (included in employee expenses)</t>
  </si>
  <si>
    <t>Transport (business travel only)</t>
  </si>
  <si>
    <t>NHS charitable funds: Depreciation and amortisation on charitable fund assets</t>
  </si>
  <si>
    <t>NHS charitable funds: impairments of charitable fund assets</t>
  </si>
  <si>
    <t>Car parking &amp; security</t>
  </si>
  <si>
    <t>Redundancy - (not included in employee expenses)</t>
  </si>
  <si>
    <t>Redundancy - (included in employee expenses)</t>
  </si>
  <si>
    <t>Early retirements - (not included in employee expenses)</t>
  </si>
  <si>
    <t>Early retirements - (included in employee expenses)</t>
  </si>
  <si>
    <t>Losses, ex gratia &amp; special payments- (not included in employee expenses)</t>
  </si>
  <si>
    <t>Losses, ex gratia &amp; special payments- (included in employee expenses)</t>
  </si>
  <si>
    <t>NHS charitable funds: Other resources expended</t>
  </si>
  <si>
    <t>Of which</t>
  </si>
  <si>
    <t>Permanently
employed</t>
  </si>
  <si>
    <t>NHS charitable funds staff</t>
  </si>
  <si>
    <r>
      <t>Recoveries from</t>
    </r>
    <r>
      <rPr>
        <b/>
        <sz val="10"/>
        <rFont val="Arial"/>
        <family val="2"/>
      </rPr>
      <t xml:space="preserve"> other bodies</t>
    </r>
    <r>
      <rPr>
        <sz val="10"/>
        <rFont val="Arial"/>
        <family val="2"/>
      </rPr>
      <t xml:space="preserve"> in respect of staff cost netted off expenditure</t>
    </r>
  </si>
  <si>
    <t>Number of employees (WTE) engaged on capital projects</t>
  </si>
  <si>
    <t>Exit payments following employment tribunals or court orders</t>
  </si>
  <si>
    <t>Note 8 Finance revenue</t>
  </si>
  <si>
    <t>NHS charitable funds: investment income</t>
  </si>
  <si>
    <t>Finance costs on PFI and other service concession arrangements (excluding LIFT)</t>
  </si>
  <si>
    <t>Main finance costs</t>
  </si>
  <si>
    <t>Contingent finance costs</t>
  </si>
  <si>
    <t>Finance costs on LIFT scheme obligations</t>
  </si>
  <si>
    <t>Total impairments</t>
  </si>
  <si>
    <t>For alignment purposes only</t>
  </si>
  <si>
    <t>Intangible assets under construction</t>
  </si>
  <si>
    <t xml:space="preserve">Valuation/ gross cost at start of period for new FTs </t>
  </si>
  <si>
    <t>Additions - leased</t>
  </si>
  <si>
    <t>Assets under construction and payments on account</t>
  </si>
  <si>
    <t>Note 12.3  Property, plant and equipment financing</t>
  </si>
  <si>
    <t>Finance leased</t>
  </si>
  <si>
    <t>Licences &amp; trademarks</t>
  </si>
  <si>
    <t>Min life</t>
  </si>
  <si>
    <t>Max life</t>
  </si>
  <si>
    <t>Assets under construction &amp; POA</t>
  </si>
  <si>
    <t>NHS charitable funds: Investment property</t>
  </si>
  <si>
    <t>NHS charitable funds: Other investments</t>
  </si>
  <si>
    <t>Movement in fair value of available-for-sale financial assets recognised in Other Comprehensive Income</t>
  </si>
  <si>
    <t>Note 15.2 Investment property income</t>
  </si>
  <si>
    <t>Investment property income</t>
  </si>
  <si>
    <r>
      <rPr>
        <i/>
        <sz val="10"/>
        <color indexed="8"/>
        <rFont val="Arial"/>
        <family val="2"/>
      </rPr>
      <t>Plus</t>
    </r>
    <r>
      <rPr>
        <sz val="10"/>
        <color indexed="8"/>
        <rFont val="Arial"/>
        <family val="2"/>
      </rPr>
      <t xml:space="preserve"> reversal of impairment of assets held for sale</t>
    </r>
  </si>
  <si>
    <r>
      <rPr>
        <i/>
        <sz val="10"/>
        <color indexed="8"/>
        <rFont val="Arial"/>
        <family val="2"/>
      </rPr>
      <t>Less</t>
    </r>
    <r>
      <rPr>
        <sz val="10"/>
        <color indexed="8"/>
        <rFont val="Arial"/>
        <family val="2"/>
      </rPr>
      <t xml:space="preserve"> impairment of assets held for sale</t>
    </r>
  </si>
  <si>
    <t>Note 18 Other financial assets</t>
  </si>
  <si>
    <t>Embedded derivatives held at 'fair value through I&amp;E'</t>
  </si>
  <si>
    <t>NHS charitable funds: Other financial assets</t>
  </si>
  <si>
    <t>FTs should be aware this note has been formatted to meet alignment reporting requirements.  This detail need not be replicated in your accounts.  Your accounts will require disclosure of stock balances, together with the lines for inventories recognised in expenses.</t>
  </si>
  <si>
    <t>Work in progress</t>
  </si>
  <si>
    <t>NHS charitable funds: inventories</t>
  </si>
  <si>
    <t>NHS receivables - revenue</t>
  </si>
  <si>
    <t>NHS receivables - capital</t>
  </si>
  <si>
    <t>Receivables due from NHS charities – revenue</t>
  </si>
  <si>
    <t>Receivables due from NHS charities – capital</t>
  </si>
  <si>
    <t>Other receivables with related parties - revenue</t>
  </si>
  <si>
    <t>Other receivables with related parties - capital</t>
  </si>
  <si>
    <t>Deposits and advances</t>
  </si>
  <si>
    <t>Prepayments (non-PFI)</t>
  </si>
  <si>
    <t>PFI prepayments</t>
  </si>
  <si>
    <t>Prepayments - capital contributions</t>
  </si>
  <si>
    <t>Prepayments - lifecycle replacements</t>
  </si>
  <si>
    <t>Interest receivable</t>
  </si>
  <si>
    <t>Finance lease receivables</t>
  </si>
  <si>
    <t>Other receivables - revenue</t>
  </si>
  <si>
    <t>Other receivables - capital</t>
  </si>
  <si>
    <t>NHS charitable funds: Trade and other receivables</t>
  </si>
  <si>
    <t>Other receivables</t>
  </si>
  <si>
    <t>Bank overdrafts (GBS and commercial banks)</t>
  </si>
  <si>
    <t>Total cash and cash equivalents balance at period end is broken down into:</t>
  </si>
  <si>
    <t>NHS payables  - early retirement costs payable within one year</t>
  </si>
  <si>
    <t>Social security costs</t>
  </si>
  <si>
    <t>NHS charitable funds: Trade and other payables</t>
  </si>
  <si>
    <t>Bank overdrafts - commercial banks</t>
  </si>
  <si>
    <t>Other loans</t>
  </si>
  <si>
    <t>NHS charitable funds: other current borrowings</t>
  </si>
  <si>
    <t>NHS charitable funds: bank overdraft</t>
  </si>
  <si>
    <t>NHS charitable funds: non-current borrowings</t>
  </si>
  <si>
    <t>NHS charitable funds: other liabilities</t>
  </si>
  <si>
    <r>
      <t>Net pension scheme liability</t>
    </r>
    <r>
      <rPr>
        <sz val="10"/>
        <color rgb="FFFF0000"/>
        <rFont val="Arial"/>
        <family val="2"/>
      </rPr>
      <t xml:space="preserve"> </t>
    </r>
    <r>
      <rPr>
        <sz val="10"/>
        <color rgb="FF0000FF"/>
        <rFont val="Arial"/>
        <family val="2"/>
      </rPr>
      <t>(On SoFP pension schemes only)</t>
    </r>
  </si>
  <si>
    <t>Note 27 Other financial liabilities</t>
  </si>
  <si>
    <t>NHS charitable funds: other financial liabilities</t>
  </si>
  <si>
    <t>NHS charitable funds: other charitable funds</t>
  </si>
  <si>
    <t>Agenda for change</t>
  </si>
  <si>
    <t>Note 29 Contingent (liabilities) / assets</t>
  </si>
  <si>
    <t>Revaluation reserve -intangibles</t>
  </si>
  <si>
    <t>Total revaluation reserve</t>
  </si>
  <si>
    <t>Revaluation reserve - assets held for sale</t>
  </si>
  <si>
    <t>Note 31.1 Related party transactions</t>
  </si>
  <si>
    <t>Other NHS bodies</t>
  </si>
  <si>
    <t>Charitable funds</t>
  </si>
  <si>
    <t>Subsidiaries / associates / joint ventures</t>
  </si>
  <si>
    <t>NHS shared business services</t>
  </si>
  <si>
    <t>Note 31.2 Related party balances</t>
  </si>
  <si>
    <t>Note 32.1 Contractual capital commitments</t>
  </si>
  <si>
    <t>Note 37.3 Maturity of financial liabilities</t>
  </si>
  <si>
    <t>NHS charitable funds: non-current financial assets</t>
  </si>
  <si>
    <t>NHS charitable funds: non-current financial liabilities</t>
  </si>
  <si>
    <t>Book value</t>
  </si>
  <si>
    <t>Present value of the defined benefit obligation at 1 April (restated)</t>
  </si>
  <si>
    <t>Present value of the defined benefit obligation at start of period for new FTs</t>
  </si>
  <si>
    <t>Past service cost</t>
  </si>
  <si>
    <r>
      <t>e. other employment payments</t>
    </r>
    <r>
      <rPr>
        <sz val="10"/>
        <color rgb="FFFF0000"/>
        <rFont val="Arial"/>
        <family val="2"/>
      </rPr>
      <t xml:space="preserve"> </t>
    </r>
    <r>
      <rPr>
        <sz val="10"/>
        <color rgb="FF0000FF"/>
        <rFont val="Arial"/>
        <family val="2"/>
      </rPr>
      <t>(should not include special severance payments which are disclosed below)</t>
    </r>
  </si>
  <si>
    <t>f. patient referrals outside the UK and EEA Guidelines</t>
  </si>
  <si>
    <t>8. Special severance payments</t>
  </si>
  <si>
    <t>Note 39.2 Recovered losses</t>
  </si>
  <si>
    <t>UK corporation tax expense</t>
  </si>
  <si>
    <t>on leases of land</t>
  </si>
  <si>
    <t>on leases of buildings</t>
  </si>
  <si>
    <t>on other leases</t>
  </si>
  <si>
    <t>(Increase)/decrease in trade and other receivables</t>
  </si>
  <si>
    <t>(Increase)/decrease in other assets</t>
  </si>
  <si>
    <t>(Increase)/decrease in inventories</t>
  </si>
  <si>
    <t>Increase/(decrease) in trade and other payables</t>
  </si>
  <si>
    <t>Increase/(decrease) in other liabilities</t>
  </si>
  <si>
    <t>Increase/(decrease) in provisions</t>
  </si>
  <si>
    <t>Share of profit/ (loss) of associates/ joint arrangements</t>
  </si>
  <si>
    <t>Gain/ (loss) from transfer by absorption from demising bodies</t>
  </si>
  <si>
    <t>Premises - business rates payable to local authorities</t>
  </si>
  <si>
    <t xml:space="preserve">Pension cost - defined contribution plans
  employer's contributions to NHS pensions </t>
  </si>
  <si>
    <r>
      <t xml:space="preserve">Contingent rents recognised as income in the period </t>
    </r>
    <r>
      <rPr>
        <sz val="10"/>
        <color rgb="FF0000FF"/>
        <rFont val="Arial"/>
        <family val="2"/>
      </rPr>
      <t>(where the FT is a lessor)</t>
    </r>
  </si>
  <si>
    <r>
      <t xml:space="preserve">Contingent rents recognised as expenditure in the period </t>
    </r>
    <r>
      <rPr>
        <sz val="10"/>
        <color rgb="FF0000FF"/>
        <rFont val="Arial"/>
        <family val="2"/>
      </rPr>
      <t>(where the FT is a lessee)</t>
    </r>
  </si>
  <si>
    <r>
      <t xml:space="preserve">The unguaranteed residual value accruing to the FT </t>
    </r>
    <r>
      <rPr>
        <sz val="10"/>
        <color rgb="FF0000FF"/>
        <rFont val="Arial"/>
        <family val="2"/>
      </rPr>
      <t>(where the FT is a lessor)</t>
    </r>
  </si>
  <si>
    <r>
      <t>The accumulated allowance for uncollectable minimum lease payments receivable</t>
    </r>
    <r>
      <rPr>
        <sz val="10"/>
        <color rgb="FF0000FF"/>
        <rFont val="Arial"/>
        <family val="2"/>
      </rPr>
      <t xml:space="preserve"> (where the FT is a lessor)</t>
    </r>
  </si>
  <si>
    <t>*includes any non-contractual severance payment made following judicial mediation, and non-contractual payments in lieu of notice [please note additional footnote disclosure required in accounts by FT ARM para 4.61]</t>
  </si>
  <si>
    <t>Refer to paragraphs 4.58 to 4.62 of the FT ARM.</t>
  </si>
  <si>
    <t>FTC form for accounts for periods ending 31 March 2015</t>
  </si>
  <si>
    <t xml:space="preserve">NHS Code:  </t>
  </si>
  <si>
    <t>MARS ID: Please select your MARSID</t>
  </si>
  <si>
    <t>31 Mar 2015</t>
  </si>
  <si>
    <t>Taxpayers' and others' equity at 01 April 2014 - brought forward</t>
  </si>
  <si>
    <t>Taxpayers' and others' equity at 01 April 2014 - restated</t>
  </si>
  <si>
    <t>Taxpayers' and others' equity at 31 March 2015</t>
  </si>
  <si>
    <t>Taxpayers' and others' equity at at 01 April 2013 - as previously stated</t>
  </si>
  <si>
    <t>Taxpayers' and others' equity at at 01 April 2013 - restated</t>
  </si>
  <si>
    <t>Taxpayers' and others' equity at 31 Mar 2014</t>
  </si>
  <si>
    <t xml:space="preserve">Cash and cash equivalents at 31 March and 31 March </t>
  </si>
  <si>
    <t xml:space="preserve">Other NHS clinical income </t>
  </si>
  <si>
    <t xml:space="preserve">Other clinical income </t>
  </si>
  <si>
    <t>Non NHS: Other</t>
  </si>
  <si>
    <t xml:space="preserve">Other impairment of financial assets </t>
  </si>
  <si>
    <t>Note 4.4 Reporting of other compensation schemes - exit packages 2014/15</t>
  </si>
  <si>
    <t>Refer to paragraphs 4.53 to 4.57 of FT ARM 2014/15. Note that all exit packages must be disclosed in the above note including those also disclosed in the Directors’ Remuneration Report.</t>
  </si>
  <si>
    <t>Note 4.5 Reporting of other compensation schemes - exit packages 2013/14</t>
  </si>
  <si>
    <t>Note 4.6 Exit packages: other (non-compulsory) departure payments - 2014/15</t>
  </si>
  <si>
    <t>Note 5.1 Analysis of operating lease expenditure</t>
  </si>
  <si>
    <t>Limitation on auditor's liability</t>
  </si>
  <si>
    <t>Note 5.3 Limitation on auditor's liability</t>
  </si>
  <si>
    <t xml:space="preserve">Note 10 Impairment of assets </t>
  </si>
  <si>
    <r>
      <t>Other</t>
    </r>
    <r>
      <rPr>
        <sz val="10"/>
        <color rgb="FF0000FF"/>
        <rFont val="Arial"/>
        <family val="2"/>
      </rPr>
      <t xml:space="preserve"> </t>
    </r>
  </si>
  <si>
    <t>Note 11.1  Intangible assets - 2014/15</t>
  </si>
  <si>
    <t>Valuation/ gross cost at 1 April 2014 - brought forward</t>
  </si>
  <si>
    <t>Valuation/ goss cost at 1 April 2014 - restated</t>
  </si>
  <si>
    <t>Gross cost at 31 March 2015</t>
  </si>
  <si>
    <t>Amortisation at 1 April 2014 - brought forward</t>
  </si>
  <si>
    <t>Amortisation at 1 April 2014 - restated</t>
  </si>
  <si>
    <t>Amortisation at 31 March 2015</t>
  </si>
  <si>
    <t>Note 11.2  Intangible assets - 2013/14</t>
  </si>
  <si>
    <t>Valuation/ gross cost at 1 April 2013 - as previously stated</t>
  </si>
  <si>
    <t>Gross cost at 1 April 2013 - restated</t>
  </si>
  <si>
    <t>Valuation/ gross cost at 31 March 2014</t>
  </si>
  <si>
    <t>Amortisation at 1 April 2013 - as previously stated</t>
  </si>
  <si>
    <t>Amortisation at 1 April 2013 - restated</t>
  </si>
  <si>
    <t>Amortisation at 31 March 2014</t>
  </si>
  <si>
    <t>NBV - purchased at 31 March 2015</t>
  </si>
  <si>
    <t>NBV - finance leases  at 31 March 2015</t>
  </si>
  <si>
    <t>NBV - donated and government grant funded at 31 March 2015</t>
  </si>
  <si>
    <t>NBV total  at 31 March 2015</t>
  </si>
  <si>
    <t>NBV - purchased  at 31 March 2014 (restated)</t>
  </si>
  <si>
    <t>NBV - finance Leases  at 31 March 2014 (restated)</t>
  </si>
  <si>
    <t>NBV - donated and government grant funded at 31 March 2014 (restated)</t>
  </si>
  <si>
    <t>NBV total  at 31 March 2014 (restated)</t>
  </si>
  <si>
    <t>Note 12.1  Property, plant and equipment - 2014/15</t>
  </si>
  <si>
    <t>Valuation/ gross cost at 1 April 2014 - restated</t>
  </si>
  <si>
    <t>Valuation/ gross cost at 31 March 2015</t>
  </si>
  <si>
    <t>Accumulated depreciation at 1 April 2014 - brought forward</t>
  </si>
  <si>
    <t>Accumulated depreciation at 1 April 2014 - restated</t>
  </si>
  <si>
    <t>Accumulated depreciation at 31 March 2015</t>
  </si>
  <si>
    <t>Note 12.2  Property, plant and equipment - 2013/14</t>
  </si>
  <si>
    <t>Valuation/ gross cost at 1 April 2013 - restated</t>
  </si>
  <si>
    <t>Accumulated depreciation at 1 April 2013 - as previously stated</t>
  </si>
  <si>
    <t>Accumulated depreciation at 1 April 2013 - restated</t>
  </si>
  <si>
    <t>Accumulated depreciation at 31 March 2014</t>
  </si>
  <si>
    <t>Net book value at 31 March 2015</t>
  </si>
  <si>
    <t>NBV total at 31 March 2015</t>
  </si>
  <si>
    <t>Net book value at 31 March 2014 (restated)</t>
  </si>
  <si>
    <t>NBV total at 31 March 2014 (restated)</t>
  </si>
  <si>
    <t>Note 14.1 Investments - 2014/15</t>
  </si>
  <si>
    <t>Carrying value at 01 April 2014</t>
  </si>
  <si>
    <t>Carrying value at 01 April 2014 (restated)</t>
  </si>
  <si>
    <t>Carrying value at 31 March 2015</t>
  </si>
  <si>
    <t>Note 14.2 Investments - 2013/14</t>
  </si>
  <si>
    <t>Carrying value at 01 April 2013</t>
  </si>
  <si>
    <t>Carrying value at 01 April 2013 (restated)</t>
  </si>
  <si>
    <t>Carrying value at 31 March 2014</t>
  </si>
  <si>
    <t>Other equity movements</t>
  </si>
  <si>
    <t>Note 16.1 Non-current assets for sale and assets in disposal groups - 2014/15</t>
  </si>
  <si>
    <t>NBV of non-current assets for sale and assets in disposal groups at 1 April 2014</t>
  </si>
  <si>
    <t>NBV of non-current assets for sale and assets in disposal groups at 1 April 2014 - restated</t>
  </si>
  <si>
    <t>NBV of non-current assets for sale and assets in disposal groups at 31 March 2015</t>
  </si>
  <si>
    <t>Note 16.2 Non-current assets for sale and assets in disposal groups - 2013/14</t>
  </si>
  <si>
    <t>NBV of non-current assets for sale and assets in disposal groups at 1 April 2013</t>
  </si>
  <si>
    <t>NBV of non-current assets for sale and assets in disposal groups at 31 March 2014</t>
  </si>
  <si>
    <t>Note 16.3 Liabilities in disposal groups: 
 31 March 2015</t>
  </si>
  <si>
    <t>Note 16.4 Liabilities in disposal groups: 
 31 March 2014</t>
  </si>
  <si>
    <t xml:space="preserve"> Note 19.1 Inventory movements - 2014/15</t>
  </si>
  <si>
    <t>Carrying value at 1 April</t>
  </si>
  <si>
    <t>Carrying value at 1 April (Restated)</t>
  </si>
  <si>
    <t xml:space="preserve"> Note 19.2 Inventory movements - 2013/14</t>
  </si>
  <si>
    <t>Carrying value at  31 March 2014</t>
  </si>
  <si>
    <t>Write-down of inventories recognised as an expense</t>
  </si>
  <si>
    <t>At 31 Mar / 31 Mar</t>
  </si>
  <si>
    <t>Note 20 Trade receivables and other receivables</t>
  </si>
  <si>
    <t>Increase in provision</t>
  </si>
  <si>
    <t>Ageing of impaired receivables</t>
  </si>
  <si>
    <t>At 1 April 2014</t>
  </si>
  <si>
    <t>At 1 April 2014 as restated</t>
  </si>
  <si>
    <t>At 31 March 2015</t>
  </si>
  <si>
    <t>At 1 April 2013</t>
  </si>
  <si>
    <t>At 1 April 2013 as restated</t>
  </si>
  <si>
    <t>At 31 March 2014</t>
  </si>
  <si>
    <t xml:space="preserve">Value of contingent liabilities </t>
  </si>
  <si>
    <t xml:space="preserve">Gross value of contingent liabilities </t>
  </si>
  <si>
    <t xml:space="preserve">Net value of contingent liabilities </t>
  </si>
  <si>
    <t xml:space="preserve">Net value of contingent assets </t>
  </si>
  <si>
    <t xml:space="preserve">Other legal claims </t>
  </si>
  <si>
    <t>Prior period adjustments (current)</t>
  </si>
  <si>
    <t>Prior period adjustments (non-current)</t>
  </si>
  <si>
    <t>Note 28.2 Provisions for liabilities and charges analysis</t>
  </si>
  <si>
    <t>Note 30.1 Revaluation reserve movements - 2014/15</t>
  </si>
  <si>
    <t>Revaluation reserve at 1 April 2014</t>
  </si>
  <si>
    <t>Revaluation reserve at 1 April 2014 - restated</t>
  </si>
  <si>
    <t>Revaluation reserve at 31 March 2015</t>
  </si>
  <si>
    <t>Note 30.2 Revaluation reserve movements - 2013/14</t>
  </si>
  <si>
    <t>Revaluation reserve at 1 April 2013</t>
  </si>
  <si>
    <t>Revaluation reserve at 1 April 2013 - restated</t>
  </si>
  <si>
    <t>Revaluation reserve at 31 March 2014</t>
  </si>
  <si>
    <t>Value of transactions with board members in 2014/15</t>
  </si>
  <si>
    <t>Value of transactions with key staff members in 2014/15</t>
  </si>
  <si>
    <t>Value of transactions with other related parties in 2014/15</t>
  </si>
  <si>
    <t>Total value of transactions with related parties in 2014/15</t>
  </si>
  <si>
    <t>Value of transactions with board members in 2013/14</t>
  </si>
  <si>
    <t>Value of transactions with key staff members in 2013/14</t>
  </si>
  <si>
    <t>Value of transactions with other related parties in 2013/14</t>
  </si>
  <si>
    <t>Total value of transactions with related parties in 2013/14</t>
  </si>
  <si>
    <t>Value of balances (other than salary) with board members at 31 March 2015</t>
  </si>
  <si>
    <t>Value of balances (other than salary) with key staff members at 31 March 2015</t>
  </si>
  <si>
    <t>Value of balances (other than salary) with related parties in relation to doubtful debts at 31 March 2015</t>
  </si>
  <si>
    <t>Value of balances (other than salary) with related parties in respect of doubtful debts written off in year at 31 March 2015</t>
  </si>
  <si>
    <t>Value of balances with other related parties at 31 March 2015</t>
  </si>
  <si>
    <t>Total balances with related parties at 31 March 2015</t>
  </si>
  <si>
    <t>Value of balances (other than salary) with board members at 31 March 2014</t>
  </si>
  <si>
    <t>Value of balances (other than salary) with key staff members at 31 March 2014</t>
  </si>
  <si>
    <t>Value of balances (other than salary) with related parties in relation to doubtful debts at 31 March 2014</t>
  </si>
  <si>
    <t>Value of balances (other than salary) with related parties in respect of doubtful debts written off in year at 31 March 2014</t>
  </si>
  <si>
    <t>Value of balances with other related parties at 31 March 2014</t>
  </si>
  <si>
    <t>Total balances with related parties at 31 March 2014</t>
  </si>
  <si>
    <t>Table 34C Analysis of amounts charged to operating expenditure</t>
  </si>
  <si>
    <t>Amounts charged to operating expenditure in respect of the service element of the unitary payments</t>
  </si>
  <si>
    <t>Table 35B Analysis of amounts charged to operating expenditure in respect of off-SoFP schemes</t>
  </si>
  <si>
    <t>Embedded derivatives (at 31 March 2015)</t>
  </si>
  <si>
    <t>Trade and other receivables excluding non financial assets (at 31 March 2015)</t>
  </si>
  <si>
    <t>Other investments (at 31 March 2015)</t>
  </si>
  <si>
    <t>Other financial Assets (at 31 March 2015)</t>
  </si>
  <si>
    <t>Cash and cash equivalents at bank and in hand (at 31 March 2015)</t>
  </si>
  <si>
    <t>NHS charitable funds: financial assets (at 31 March 2015)</t>
  </si>
  <si>
    <t>Total at 31 March 2015</t>
  </si>
  <si>
    <t>Embedded derivatives (at 31 March 2014)</t>
  </si>
  <si>
    <t>Trade and other receivables excluding non financial assets (at 31 March 2014)</t>
  </si>
  <si>
    <t>Other investments (at 31 March 2014)</t>
  </si>
  <si>
    <t>Other financial Assets (at 31 March 2014)</t>
  </si>
  <si>
    <t>Cash and cash equivalents (at bank and in hand (at 31 March 2014)</t>
  </si>
  <si>
    <t>NHS charitable funds: financial assets (at 31 March 2014)</t>
  </si>
  <si>
    <t>Total at 31 March 2014</t>
  </si>
  <si>
    <t>Borrowings excluding finance lease and PFI liabilities (at 31 March 2015)</t>
  </si>
  <si>
    <t>Obligations under finance leases (at 31 March 2015)</t>
  </si>
  <si>
    <t>Obligations under PFI, LIFT and other service concession contracts (at 31 March 2015)</t>
  </si>
  <si>
    <t>Trade and other payables excluding non financial liabilities (at 31 March 2015)</t>
  </si>
  <si>
    <t>Other financial liabilities (at 31 March 2015)</t>
  </si>
  <si>
    <t>Provisions under contract (at 31 March 2015)</t>
  </si>
  <si>
    <t>NHS charitable funds: financial liabilities (at 31 March 2015)</t>
  </si>
  <si>
    <t>Borrowings excluding finance lease and PFI liabilities (at 31 March 2014)</t>
  </si>
  <si>
    <t>Obligations under finance leases (31 March 2014)</t>
  </si>
  <si>
    <t>Obligations under PFI, LIFT and other service concession contracts (31 March 2014)</t>
  </si>
  <si>
    <t>Trade and other payables excluding non financial liabilities (31 March 2014)</t>
  </si>
  <si>
    <t>Other financial liabilities (31 March  2014)</t>
  </si>
  <si>
    <t>Provisions under contract (at 31 March 2014)</t>
  </si>
  <si>
    <t>NHS charitable funds: financial liabilities (at 31 March  2014)</t>
  </si>
  <si>
    <t>Note 37.4 Fair values of financial assets at 31 March 2015</t>
  </si>
  <si>
    <t>Note 37.5 Fair values of financial liabilities at 31 March 2015</t>
  </si>
  <si>
    <t xml:space="preserve">Loans </t>
  </si>
  <si>
    <t xml:space="preserve">Present value of the defined benefit obligation at 1 April </t>
  </si>
  <si>
    <t>Present value of the defined benefit obligation at 31 Mar / 31 Mar</t>
  </si>
  <si>
    <t xml:space="preserve">Plan assets at fair value at 1 April </t>
  </si>
  <si>
    <t>Plan assets at fair value at 31 Mar / 31 Mar</t>
  </si>
  <si>
    <t>Plan surplus/(deficit) at 31 Mar / 31 Mar</t>
  </si>
  <si>
    <t>Note 39.1 Losses and special payments (approved cases only)</t>
  </si>
  <si>
    <t xml:space="preserve">TOTAL LOSSES </t>
  </si>
  <si>
    <t xml:space="preserve">TOTAL SPECIAL PAYMENTS </t>
  </si>
  <si>
    <t xml:space="preserve">TOTAL LOSSES AND SPECIAL PAYMENTS </t>
  </si>
  <si>
    <t xml:space="preserve">The following FTC file has been adapted to demonstrate the format in which the publically available year end accounts data is collected from NHS foundation trusts.  </t>
  </si>
  <si>
    <t>Further instructions are provided in the full instructions document published alongside these files.</t>
  </si>
  <si>
    <t>Illustrative FTC - Foundation trust consolidation form 2014/15</t>
  </si>
  <si>
    <t>Table ID</t>
  </si>
  <si>
    <t>Total employee benefits excl. capitalised costs</t>
  </si>
  <si>
    <r>
      <t>It is therefore intended to be used in conjunction with the data contained in the</t>
    </r>
    <r>
      <rPr>
        <b/>
        <i/>
        <sz val="14"/>
        <rFont val="Arial"/>
        <family val="2"/>
      </rPr>
      <t xml:space="preserve"> "All Trust FTC 201415" </t>
    </r>
    <r>
      <rPr>
        <sz val="14"/>
        <rFont val="Arial"/>
        <family val="2"/>
      </rPr>
      <t>data file only.</t>
    </r>
  </si>
  <si>
    <r>
      <t xml:space="preserve">The data in each cell is identifiable by a unique combination of </t>
    </r>
    <r>
      <rPr>
        <b/>
        <i/>
        <sz val="14"/>
        <rFont val="Arial"/>
        <family val="2"/>
      </rPr>
      <t>maincode</t>
    </r>
    <r>
      <rPr>
        <sz val="14"/>
        <rFont val="Arial"/>
        <family val="2"/>
      </rPr>
      <t xml:space="preserve"> and </t>
    </r>
    <r>
      <rPr>
        <b/>
        <i/>
        <sz val="14"/>
        <rFont val="Arial"/>
        <family val="2"/>
      </rPr>
      <t xml:space="preserve">subcode </t>
    </r>
    <r>
      <rPr>
        <sz val="14"/>
        <rFont val="Arial"/>
        <family val="2"/>
      </rPr>
      <t>as referenced in the following sheets.</t>
    </r>
  </si>
  <si>
    <r>
      <t xml:space="preserve">Tables are identifiable using the </t>
    </r>
    <r>
      <rPr>
        <b/>
        <i/>
        <sz val="14"/>
        <rFont val="Arial"/>
        <family val="2"/>
      </rPr>
      <t>worksheet name</t>
    </r>
    <r>
      <rPr>
        <sz val="14"/>
        <rFont val="Arial"/>
        <family val="2"/>
      </rPr>
      <t xml:space="preserve"> and </t>
    </r>
    <r>
      <rPr>
        <b/>
        <i/>
        <sz val="14"/>
        <rFont val="Arial"/>
        <family val="2"/>
      </rPr>
      <t>Table ID</t>
    </r>
    <r>
      <rPr>
        <sz val="14"/>
        <rFont val="Arial"/>
        <family val="2"/>
      </rPr>
      <t>.</t>
    </r>
  </si>
  <si>
    <t>Number of compulsory redundancies</t>
  </si>
  <si>
    <t>Cost of compulsory redundancies</t>
  </si>
  <si>
    <t>Trade receivables</t>
  </si>
  <si>
    <t>Assets at fair value through the I&amp;E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</si>
</sst>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64" formatCode="#,##0;\(#,##0\)"/>
    <numFmt numFmtId="165" formatCode="#,##0;[Red]\(#,##0\)\ \ \ "/>
    <numFmt numFmtId="166" formatCode="#,##0;[Red]\(#,##0\)"/>
    <numFmt numFmtId="167" formatCode="[$-F800]dddd\,\ mmmm\ dd\,\ yyyy"/>
    <numFmt numFmtId="168" formatCode="0.0%"/>
    <numFmt numFmtId="169" formatCode="&quot;£&quot;000"/>
    <numFmt numFmtId="170" formatCode="#,##0;\-#,##0;\-"/>
    <numFmt numFmtId="171" formatCode="&quot;Val &quot;0"/>
    <numFmt numFmtId="172" formatCode="#,##0\ ;\(#,##0\)\ ;\ &quot;-&quot;"/>
  </numFmts>
  <fonts count="79">
    <font>
      <sz val="10"/>
      <name val="MS Sans Serif"/>
      <family val="2"/>
    </font>
    <font>
      <b/>
      <sz val="10"/>
      <name val="Arial"/>
      <family val="2"/>
    </font>
    <font>
      <sz val="10"/>
      <name val="Arial"/>
      <family val="2"/>
    </font>
    <font>
      <b/>
      <sz val="10"/>
      <color indexed="10"/>
      <name val="Arial"/>
      <family val="2"/>
    </font>
    <font>
      <sz val="10"/>
      <color indexed="8"/>
      <name val="Arial"/>
      <family val="2"/>
    </font>
    <font>
      <b/>
      <sz val="10"/>
      <color indexed="8"/>
      <name val="Arial"/>
      <family val="2"/>
    </font>
    <font>
      <b/>
      <u/>
      <sz val="10"/>
      <color indexed="8"/>
      <name val="Arial"/>
      <family val="2"/>
    </font>
    <font>
      <b/>
      <sz val="8"/>
      <color indexed="8"/>
      <name val="Arial"/>
      <family val="2"/>
    </font>
    <font>
      <b/>
      <sz val="10"/>
      <color indexed="8"/>
      <name val="MS Sans Serif"/>
      <family val="2"/>
    </font>
    <font>
      <b/>
      <sz val="10"/>
      <name val="MS Sans Serif"/>
      <family val="2"/>
    </font>
    <font>
      <sz val="10"/>
      <name val="MS Sans Serif"/>
      <family val="2"/>
    </font>
    <font>
      <u/>
      <sz val="10"/>
      <color indexed="12"/>
      <name val="MS Sans Serif"/>
      <family val="2"/>
    </font>
    <font>
      <b/>
      <sz val="12"/>
      <color indexed="8"/>
      <name val="Arial"/>
      <family val="2"/>
    </font>
    <font>
      <b/>
      <sz val="10"/>
      <color indexed="12"/>
      <name val="Arial"/>
      <family val="2"/>
    </font>
    <font>
      <b/>
      <sz val="10"/>
      <color indexed="12"/>
      <name val="MS Sans Serif"/>
      <family val="2"/>
    </font>
    <font>
      <sz val="10"/>
      <color indexed="10"/>
      <name val="Arial"/>
      <family val="2"/>
    </font>
    <font>
      <sz val="8"/>
      <color indexed="10"/>
      <name val="Arial"/>
      <family val="2"/>
    </font>
    <font>
      <sz val="10"/>
      <color rgb="FFFF0000"/>
      <name val="Arial"/>
      <family val="2"/>
    </font>
    <font>
      <sz val="11"/>
      <name val="Times New Roman"/>
      <family val="1"/>
    </font>
    <font>
      <sz val="10"/>
      <color indexed="23"/>
      <name val="Arial"/>
      <family val="2"/>
    </font>
    <font>
      <sz val="10"/>
      <color indexed="24"/>
      <name val="Arial"/>
      <family val="2"/>
    </font>
    <font>
      <sz val="11"/>
      <name val="Univers 45 Light"/>
      <family val="2"/>
    </font>
    <font>
      <b/>
      <sz val="11"/>
      <name val="Arial"/>
      <family val="2"/>
    </font>
    <font>
      <b/>
      <sz val="10"/>
      <color rgb="FFFF0000"/>
      <name val="Arial"/>
      <family val="2"/>
    </font>
    <font>
      <i/>
      <sz val="10"/>
      <color indexed="8"/>
      <name val="Arial"/>
      <family val="2"/>
    </font>
    <font>
      <b/>
      <sz val="8"/>
      <color rgb="FFFF0000"/>
      <name val="Arial"/>
      <family val="2"/>
    </font>
    <font>
      <sz val="8"/>
      <name val="Arial"/>
      <family val="2"/>
    </font>
    <font>
      <b/>
      <sz val="8"/>
      <name val="Arial"/>
      <family val="2"/>
    </font>
    <font>
      <b/>
      <u/>
      <sz val="10"/>
      <name val="Arial"/>
      <family val="2"/>
    </font>
    <font>
      <b/>
      <sz val="9"/>
      <color indexed="8"/>
      <name val="Arial"/>
      <family val="2"/>
    </font>
    <font>
      <b/>
      <sz val="10"/>
      <color theme="0"/>
      <name val="MS Sans Serif"/>
      <family val="2"/>
    </font>
    <font>
      <b/>
      <sz val="10"/>
      <color theme="0"/>
      <name val="Arial"/>
      <family val="2"/>
    </font>
    <font>
      <sz val="10"/>
      <color theme="0"/>
      <name val="Arial"/>
      <family val="2"/>
    </font>
    <font>
      <sz val="11"/>
      <name val="Arial"/>
      <family val="2"/>
    </font>
    <font>
      <sz val="10"/>
      <color rgb="FFFF0000"/>
      <name val="MS Sans Serif"/>
      <family val="2"/>
    </font>
    <font>
      <sz val="9"/>
      <name val="Arial"/>
      <family val="2"/>
    </font>
    <font>
      <sz val="10"/>
      <color rgb="FF000000"/>
      <name val="Arial"/>
      <family val="2"/>
    </font>
    <font>
      <b/>
      <sz val="11"/>
      <color indexed="8"/>
      <name val="Arial"/>
      <family val="2"/>
    </font>
    <font>
      <sz val="10"/>
      <color indexed="60"/>
      <name val="Arial"/>
      <family val="2"/>
    </font>
    <font>
      <b/>
      <sz val="12"/>
      <name val="Arial"/>
      <family val="2"/>
    </font>
    <font>
      <b/>
      <u/>
      <sz val="11"/>
      <name val="Arial"/>
      <family val="2"/>
    </font>
    <font>
      <b/>
      <sz val="10"/>
      <color rgb="FFFF0000"/>
      <name val="MS Sans Serif"/>
      <family val="2"/>
    </font>
    <font>
      <sz val="10"/>
      <color theme="1"/>
      <name val="Arial"/>
      <family val="2"/>
    </font>
    <font>
      <sz val="11"/>
      <name val="Calibri"/>
      <family val="2"/>
    </font>
    <font>
      <sz val="18"/>
      <color rgb="FFFF0000"/>
      <name val="MS Sans Serif"/>
      <family val="2"/>
    </font>
    <font>
      <b/>
      <sz val="18"/>
      <color rgb="FFFF0000"/>
      <name val="MS Sans Serif"/>
      <family val="2"/>
    </font>
    <font>
      <sz val="14"/>
      <color rgb="FFFF0000"/>
      <name val="Arial"/>
      <family val="2"/>
    </font>
    <font>
      <b/>
      <sz val="14"/>
      <color rgb="FFFF0000"/>
      <name val="Arial"/>
      <family val="2"/>
    </font>
    <font>
      <sz val="10"/>
      <color theme="3"/>
      <name val="Arial"/>
      <family val="2"/>
    </font>
    <font>
      <sz val="11"/>
      <color rgb="FF3F3F76"/>
      <name val="Calibri"/>
      <family val="2"/>
      <scheme val="minor"/>
    </font>
    <font>
      <sz val="11"/>
      <color rgb="FFFA7D00"/>
      <name val="Calibri"/>
      <family val="2"/>
      <scheme val="minor"/>
    </font>
    <font>
      <b/>
      <sz val="11"/>
      <color theme="0"/>
      <name val="Calibri"/>
      <family val="2"/>
      <scheme val="minor"/>
    </font>
    <font>
      <b/>
      <sz val="14"/>
      <name val="Arial"/>
      <family val="2"/>
    </font>
    <font>
      <b/>
      <sz val="10"/>
      <color indexed="18"/>
      <name val="MS Sans Serif"/>
      <family val="2"/>
    </font>
    <font>
      <b/>
      <sz val="16"/>
      <color indexed="9"/>
      <name val="Arial"/>
      <family val="2"/>
    </font>
    <font>
      <b/>
      <sz val="16"/>
      <color indexed="24"/>
      <name val="Univers 45 Light"/>
      <family val="2"/>
    </font>
    <font>
      <b/>
      <i/>
      <sz val="11"/>
      <name val="Arial"/>
      <family val="2"/>
    </font>
    <font>
      <b/>
      <sz val="14"/>
      <color indexed="60"/>
      <name val="Arial"/>
      <family val="2"/>
    </font>
    <font>
      <b/>
      <sz val="12"/>
      <color indexed="60"/>
      <name val="Arial"/>
      <family val="2"/>
    </font>
    <font>
      <b/>
      <sz val="10"/>
      <color indexed="60"/>
      <name val="Arial"/>
      <family val="2"/>
    </font>
    <font>
      <b/>
      <sz val="14"/>
      <color rgb="FFFF0000"/>
      <name val="Calibri"/>
      <family val="2"/>
      <scheme val="minor"/>
    </font>
    <font>
      <b/>
      <u/>
      <sz val="14"/>
      <color rgb="FFFF0000"/>
      <name val="Calibri"/>
      <family val="2"/>
      <scheme val="minor"/>
    </font>
    <font>
      <b/>
      <sz val="10"/>
      <color rgb="FF0000FF"/>
      <name val="Arial"/>
      <family val="2"/>
    </font>
    <font>
      <sz val="10"/>
      <color rgb="FF0000FF"/>
      <name val="Arial"/>
      <family val="2"/>
    </font>
    <font>
      <sz val="10"/>
      <color rgb="FF0000FF"/>
      <name val="MS Sans Serif"/>
      <family val="2"/>
    </font>
    <font>
      <b/>
      <sz val="10"/>
      <color rgb="FF0000FF"/>
      <name val="MS Sans Serif"/>
      <family val="2"/>
    </font>
    <font>
      <sz val="10"/>
      <color theme="0"/>
      <name val="MS Sans Serif"/>
      <family val="2"/>
    </font>
    <font>
      <b/>
      <sz val="12"/>
      <color rgb="FF0070C0"/>
      <name val="Arial"/>
      <family val="2"/>
    </font>
    <font>
      <b/>
      <sz val="10"/>
      <color rgb="FF0070C0"/>
      <name val="Arial"/>
      <family val="2"/>
    </font>
    <font>
      <b/>
      <sz val="11"/>
      <color indexed="10"/>
      <name val="Arial"/>
      <family val="2"/>
    </font>
    <font>
      <b/>
      <u/>
      <sz val="10"/>
      <color rgb="FFFF0000"/>
      <name val="MS Sans Serif"/>
      <family val="2"/>
    </font>
    <font>
      <b/>
      <i/>
      <sz val="17"/>
      <color theme="1" tint="0.499984740745262"/>
      <name val="Times New Roman"/>
      <family val="1"/>
    </font>
    <font>
      <b/>
      <i/>
      <sz val="17"/>
      <color theme="1" tint="0.34998626667073579"/>
      <name val="Times New Roman"/>
      <family val="1"/>
    </font>
    <font>
      <b/>
      <u/>
      <sz val="10"/>
      <color rgb="FF0000FF"/>
      <name val="MS Sans Serif"/>
      <family val="2"/>
    </font>
    <font>
      <sz val="12"/>
      <name val="Arial"/>
      <family val="2"/>
    </font>
    <font>
      <b/>
      <sz val="18"/>
      <color rgb="FF0070C0"/>
      <name val="Arial"/>
      <family val="2"/>
    </font>
    <font>
      <sz val="14"/>
      <name val="MS Sans Serif"/>
      <family val="2"/>
    </font>
    <font>
      <sz val="14"/>
      <name val="Arial"/>
      <family val="2"/>
    </font>
    <font>
      <b/>
      <i/>
      <sz val="14"/>
      <name val="Arial"/>
      <family val="2"/>
    </font>
  </fonts>
  <fills count="30">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27"/>
        <bgColor indexed="64"/>
      </patternFill>
    </fill>
    <fill>
      <patternFill patternType="solid">
        <fgColor indexed="51"/>
        <bgColor indexed="64"/>
      </patternFill>
    </fill>
    <fill>
      <patternFill patternType="solid">
        <fgColor indexed="65"/>
        <bgColor indexed="64"/>
      </patternFill>
    </fill>
    <fill>
      <patternFill patternType="solid">
        <fgColor rgb="FFFFFF99"/>
        <bgColor indexed="64"/>
      </patternFill>
    </fill>
    <fill>
      <patternFill patternType="solid">
        <fgColor indexed="65"/>
        <bgColor theme="0"/>
      </patternFill>
    </fill>
    <fill>
      <patternFill patternType="solid">
        <fgColor indexed="41"/>
        <bgColor indexed="64"/>
      </patternFill>
    </fill>
    <fill>
      <patternFill patternType="solid">
        <fgColor rgb="FFCCFFCC"/>
        <bgColor indexed="64"/>
      </patternFill>
    </fill>
    <fill>
      <patternFill patternType="mediumGray">
        <bgColor theme="0" tint="-0.14999847407452621"/>
      </patternFill>
    </fill>
    <fill>
      <patternFill patternType="solid">
        <fgColor theme="0"/>
        <bgColor indexed="64"/>
      </patternFill>
    </fill>
    <fill>
      <patternFill patternType="solid">
        <fgColor rgb="FFFFCC99"/>
        <bgColor indexed="64"/>
      </patternFill>
    </fill>
    <fill>
      <patternFill patternType="solid">
        <fgColor rgb="FFFFFFFF"/>
        <bgColor indexed="64"/>
      </patternFill>
    </fill>
    <fill>
      <patternFill patternType="solid">
        <fgColor indexed="65"/>
        <bgColor rgb="FF000000"/>
      </patternFill>
    </fill>
    <fill>
      <patternFill patternType="solid">
        <fgColor theme="7" tint="0.59999389629810485"/>
        <bgColor indexed="64"/>
      </patternFill>
    </fill>
    <fill>
      <patternFill patternType="solid">
        <fgColor rgb="FFFFCC99"/>
      </patternFill>
    </fill>
    <fill>
      <patternFill patternType="solid">
        <fgColor rgb="FFA5A5A5"/>
      </patternFill>
    </fill>
    <fill>
      <patternFill patternType="solid">
        <fgColor theme="0" tint="-0.14999847407452621"/>
        <bgColor indexed="64"/>
      </patternFill>
    </fill>
    <fill>
      <patternFill patternType="solid">
        <fgColor indexed="26"/>
        <bgColor indexed="64"/>
      </patternFill>
    </fill>
    <fill>
      <patternFill patternType="solid">
        <fgColor indexed="30"/>
        <bgColor indexed="64"/>
      </patternFill>
    </fill>
    <fill>
      <patternFill patternType="solid">
        <fgColor indexed="24"/>
        <bgColor indexed="64"/>
      </patternFill>
    </fill>
    <fill>
      <patternFill patternType="solid">
        <fgColor theme="8" tint="0.59999389629810485"/>
        <bgColor indexed="64"/>
      </patternFill>
    </fill>
    <fill>
      <patternFill patternType="solid">
        <fgColor rgb="FFFFFF99"/>
        <bgColor rgb="FF000000"/>
      </patternFill>
    </fill>
    <fill>
      <patternFill patternType="solid">
        <fgColor rgb="FFCCFFCC"/>
        <bgColor rgb="FF000000"/>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0" tint="-0.14996795556505021"/>
        <bgColor indexed="64"/>
      </patternFill>
    </fill>
    <fill>
      <patternFill patternType="solid">
        <fgColor rgb="FF99FF99"/>
        <bgColor indexed="64"/>
      </patternFill>
    </fill>
  </fills>
  <borders count="478">
    <border>
      <left/>
      <right/>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dotted">
        <color indexed="28"/>
      </left>
      <right style="dotted">
        <color indexed="28"/>
      </right>
      <top style="dotted">
        <color indexed="28"/>
      </top>
      <bottom style="dotted">
        <color indexed="28"/>
      </bottom>
      <diagonal/>
    </border>
    <border>
      <left style="dashed">
        <color indexed="55"/>
      </left>
      <right style="dashed">
        <color indexed="55"/>
      </right>
      <top style="dashed">
        <color indexed="55"/>
      </top>
      <bottom style="dashed">
        <color indexed="55"/>
      </bottom>
      <diagonal/>
    </border>
    <border>
      <left style="dotted">
        <color indexed="10"/>
      </left>
      <right style="dotted">
        <color indexed="10"/>
      </right>
      <top style="dotted">
        <color indexed="10"/>
      </top>
      <bottom style="dotted">
        <color indexed="10"/>
      </bottom>
      <diagonal/>
    </border>
    <border>
      <left/>
      <right/>
      <top style="medium">
        <color indexed="8"/>
      </top>
      <bottom style="thin">
        <color indexed="64"/>
      </bottom>
      <diagonal/>
    </border>
    <border>
      <left style="thin">
        <color theme="0"/>
      </left>
      <right style="thin">
        <color theme="0"/>
      </right>
      <top style="thin">
        <color theme="0"/>
      </top>
      <bottom style="thin">
        <color theme="0"/>
      </bottom>
      <diagonal/>
    </border>
    <border>
      <left style="thin">
        <color indexed="8"/>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style="thin">
        <color indexed="8"/>
      </right>
      <top/>
      <bottom style="thin">
        <color indexed="8"/>
      </bottom>
      <diagonal/>
    </border>
    <border>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8"/>
      </left>
      <right style="thin">
        <color indexed="64"/>
      </right>
      <top/>
      <bottom style="thin">
        <color indexed="8"/>
      </bottom>
      <diagonal/>
    </border>
    <border>
      <left style="thin">
        <color indexed="64"/>
      </left>
      <right style="thin">
        <color indexed="8"/>
      </right>
      <top/>
      <bottom/>
      <diagonal/>
    </border>
    <border>
      <left style="thin">
        <color indexed="64"/>
      </left>
      <right/>
      <top/>
      <bottom/>
      <diagonal/>
    </border>
    <border>
      <left style="thin">
        <color indexed="64"/>
      </left>
      <right style="thin">
        <color indexed="64"/>
      </right>
      <top/>
      <bottom/>
      <diagonal/>
    </border>
    <border>
      <left style="thin">
        <color indexed="8"/>
      </left>
      <right style="thin">
        <color indexed="64"/>
      </right>
      <top/>
      <bottom/>
      <diagonal/>
    </border>
    <border>
      <left style="thin">
        <color indexed="64"/>
      </left>
      <right/>
      <top/>
      <bottom style="medium">
        <color indexed="64"/>
      </bottom>
      <diagonal/>
    </border>
    <border>
      <left/>
      <right style="thin">
        <color indexed="8"/>
      </right>
      <top/>
      <bottom style="medium">
        <color indexed="8"/>
      </bottom>
      <diagonal/>
    </border>
    <border>
      <left/>
      <right/>
      <top/>
      <bottom style="medium">
        <color indexed="8"/>
      </bottom>
      <diagonal/>
    </border>
    <border>
      <left style="thin">
        <color indexed="8"/>
      </left>
      <right style="thin">
        <color indexed="64"/>
      </right>
      <top style="thin">
        <color indexed="64"/>
      </top>
      <bottom style="thin">
        <color indexed="8"/>
      </bottom>
      <diagonal/>
    </border>
    <border>
      <left/>
      <right style="thin">
        <color auto="1"/>
      </right>
      <top/>
      <bottom/>
      <diagonal/>
    </border>
    <border>
      <left style="thin">
        <color indexed="64"/>
      </left>
      <right style="thin">
        <color indexed="64"/>
      </right>
      <top/>
      <bottom style="thin">
        <color indexed="64"/>
      </bottom>
      <diagonal/>
    </border>
    <border>
      <left/>
      <right style="thin">
        <color indexed="8"/>
      </right>
      <top style="thin">
        <color indexed="64"/>
      </top>
      <bottom style="thin">
        <color indexed="64"/>
      </bottom>
      <diagonal/>
    </border>
    <border>
      <left style="thin">
        <color indexed="8"/>
      </left>
      <right/>
      <top/>
      <bottom/>
      <diagonal/>
    </border>
    <border>
      <left style="thin">
        <color indexed="8"/>
      </left>
      <right style="thin">
        <color indexed="8"/>
      </right>
      <top style="thin">
        <color indexed="64"/>
      </top>
      <bottom style="thin">
        <color indexed="64"/>
      </bottom>
      <diagonal/>
    </border>
    <border>
      <left/>
      <right/>
      <top style="thin">
        <color indexed="64"/>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diagonal/>
    </border>
    <border>
      <left style="thin">
        <color theme="0"/>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auto="1"/>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top/>
      <bottom style="thin">
        <color indexed="64"/>
      </bottom>
      <diagonal/>
    </border>
    <border>
      <left style="thin">
        <color indexed="64"/>
      </left>
      <right/>
      <top/>
      <bottom style="thin">
        <color indexed="8"/>
      </bottom>
      <diagonal/>
    </border>
    <border>
      <left style="thin">
        <color indexed="8"/>
      </left>
      <right style="thin">
        <color indexed="64"/>
      </right>
      <top/>
      <bottom style="thin">
        <color indexed="64"/>
      </bottom>
      <diagonal/>
    </border>
    <border>
      <left style="thin">
        <color indexed="64"/>
      </left>
      <right style="thin">
        <color indexed="64"/>
      </right>
      <top/>
      <bottom style="thin">
        <color indexed="8"/>
      </bottom>
      <diagonal/>
    </border>
    <border>
      <left/>
      <right style="thin">
        <color indexed="64"/>
      </right>
      <top style="thin">
        <color indexed="64"/>
      </top>
      <bottom/>
      <diagonal/>
    </border>
    <border>
      <left/>
      <right/>
      <top style="thin">
        <color indexed="64"/>
      </top>
      <bottom/>
      <diagonal/>
    </border>
    <border>
      <left style="thin">
        <color indexed="8"/>
      </left>
      <right style="thin">
        <color indexed="8"/>
      </right>
      <top/>
      <bottom style="thin">
        <color indexed="64"/>
      </bottom>
      <diagonal/>
    </border>
    <border>
      <left style="thin">
        <color indexed="8"/>
      </left>
      <right style="thin">
        <color indexed="64"/>
      </right>
      <top style="thin">
        <color indexed="64"/>
      </top>
      <bottom style="thin">
        <color indexed="64"/>
      </bottom>
      <diagonal/>
    </border>
    <border>
      <left/>
      <right style="thin">
        <color indexed="8"/>
      </right>
      <top style="thin">
        <color indexed="64"/>
      </top>
      <bottom/>
      <diagonal/>
    </border>
    <border>
      <left style="thin">
        <color indexed="8"/>
      </left>
      <right style="thin">
        <color indexed="64"/>
      </right>
      <top style="thin">
        <color indexed="8"/>
      </top>
      <bottom style="thin">
        <color indexed="8"/>
      </bottom>
      <diagonal/>
    </border>
    <border>
      <left/>
      <right style="thin">
        <color indexed="8"/>
      </right>
      <top/>
      <bottom/>
      <diagonal/>
    </border>
    <border>
      <left/>
      <right style="thin">
        <color indexed="64"/>
      </right>
      <top/>
      <bottom/>
      <diagonal/>
    </border>
    <border>
      <left style="thin">
        <color indexed="64"/>
      </left>
      <right style="thin">
        <color indexed="8"/>
      </right>
      <top/>
      <bottom style="thin">
        <color indexed="8"/>
      </bottom>
      <diagonal/>
    </border>
    <border>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64"/>
      </left>
      <right style="thin">
        <color indexed="64"/>
      </right>
      <top/>
      <bottom style="thin">
        <color indexed="64"/>
      </bottom>
      <diagonal/>
    </border>
    <border>
      <left style="thin">
        <color indexed="8"/>
      </left>
      <right style="thin">
        <color indexed="64"/>
      </right>
      <top/>
      <bottom style="thin">
        <color indexed="64"/>
      </bottom>
      <diagonal/>
    </border>
    <border>
      <left style="thin">
        <color indexed="64"/>
      </left>
      <right style="thin">
        <color indexed="64"/>
      </right>
      <top style="thin">
        <color indexed="64"/>
      </top>
      <bottom style="thin">
        <color indexed="8"/>
      </bottom>
      <diagonal/>
    </border>
    <border>
      <left style="thin">
        <color indexed="8"/>
      </left>
      <right style="thin">
        <color indexed="64"/>
      </right>
      <top style="thin">
        <color indexed="8"/>
      </top>
      <bottom style="thin">
        <color indexed="64"/>
      </bottom>
      <diagonal/>
    </border>
    <border>
      <left style="thin">
        <color indexed="64"/>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8"/>
      </left>
      <right style="thin">
        <color indexed="8"/>
      </right>
      <top style="thin">
        <color indexed="64"/>
      </top>
      <bottom style="thin">
        <color indexed="64"/>
      </bottom>
      <diagonal/>
    </border>
    <border>
      <left style="thin">
        <color indexed="64"/>
      </left>
      <right style="thin">
        <color indexed="8"/>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8"/>
      </top>
      <bottom style="thin">
        <color indexed="64"/>
      </bottom>
      <diagonal/>
    </border>
    <border>
      <left style="thin">
        <color indexed="64"/>
      </left>
      <right/>
      <top/>
      <bottom style="thin">
        <color indexed="64"/>
      </bottom>
      <diagonal/>
    </border>
    <border>
      <left style="thin">
        <color indexed="8"/>
      </left>
      <right style="thin">
        <color indexed="64"/>
      </right>
      <top/>
      <bottom style="medium">
        <color indexed="8"/>
      </bottom>
      <diagonal/>
    </border>
    <border>
      <left/>
      <right/>
      <top style="thin">
        <color indexed="8"/>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8"/>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8"/>
      </left>
      <right style="thin">
        <color indexed="64"/>
      </right>
      <top/>
      <bottom style="thin">
        <color indexed="8"/>
      </bottom>
      <diagonal/>
    </border>
    <border>
      <left style="thin">
        <color indexed="8"/>
      </left>
      <right style="thin">
        <color indexed="8"/>
      </right>
      <top/>
      <bottom style="thin">
        <color indexed="8"/>
      </bottom>
      <diagonal/>
    </border>
    <border>
      <left style="thin">
        <color indexed="64"/>
      </left>
      <right/>
      <top/>
      <bottom style="medium">
        <color indexed="8"/>
      </bottom>
      <diagonal/>
    </border>
    <border>
      <left/>
      <right style="thin">
        <color indexed="64"/>
      </right>
      <top/>
      <bottom style="thin">
        <color indexed="8"/>
      </bottom>
      <diagonal/>
    </border>
    <border>
      <left style="thin">
        <color indexed="64"/>
      </left>
      <right/>
      <top style="thin">
        <color indexed="64"/>
      </top>
      <bottom style="thin">
        <color indexed="8"/>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bottom/>
      <diagonal/>
    </border>
    <border>
      <left style="thin">
        <color indexed="8"/>
      </left>
      <right style="thin">
        <color indexed="64"/>
      </right>
      <top/>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top/>
      <bottom style="thin">
        <color indexed="8"/>
      </bottom>
      <diagonal/>
    </border>
    <border>
      <left/>
      <right style="thin">
        <color indexed="64"/>
      </right>
      <top style="thin">
        <color indexed="64"/>
      </top>
      <bottom/>
      <diagonal/>
    </border>
    <border>
      <left style="thin">
        <color indexed="8"/>
      </left>
      <right style="thin">
        <color indexed="64"/>
      </right>
      <top style="thin">
        <color indexed="64"/>
      </top>
      <bottom style="thin">
        <color indexed="64"/>
      </bottom>
      <diagonal/>
    </border>
    <border>
      <left/>
      <right style="thin">
        <color indexed="8"/>
      </right>
      <top style="thin">
        <color indexed="64"/>
      </top>
      <bottom/>
      <diagonal/>
    </border>
    <border>
      <left style="thin">
        <color indexed="64"/>
      </left>
      <right style="thin">
        <color indexed="8"/>
      </right>
      <top/>
      <bottom style="thin">
        <color indexed="8"/>
      </bottom>
      <diagonal/>
    </border>
    <border>
      <left style="thin">
        <color indexed="64"/>
      </left>
      <right style="thin">
        <color indexed="8"/>
      </right>
      <top style="thin">
        <color indexed="8"/>
      </top>
      <bottom style="thin">
        <color indexed="64"/>
      </bottom>
      <diagonal/>
    </border>
    <border>
      <left/>
      <right/>
      <top style="thin">
        <color indexed="8"/>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style="thin">
        <color indexed="8"/>
      </right>
      <top/>
      <bottom style="thin">
        <color indexed="64"/>
      </bottom>
      <diagonal/>
    </border>
    <border>
      <left/>
      <right/>
      <top style="thin">
        <color indexed="8"/>
      </top>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64"/>
      </right>
      <top style="thin">
        <color indexed="64"/>
      </top>
      <bottom style="thin">
        <color indexed="64"/>
      </bottom>
      <diagonal/>
    </border>
    <border>
      <left/>
      <right/>
      <top style="thin">
        <color auto="1"/>
      </top>
      <bottom style="thin">
        <color indexed="64"/>
      </bottom>
      <diagonal/>
    </border>
    <border>
      <left/>
      <right style="thin">
        <color indexed="8"/>
      </right>
      <top/>
      <bottom style="thin">
        <color indexed="8"/>
      </bottom>
      <diagonal/>
    </border>
    <border>
      <left style="thin">
        <color indexed="8"/>
      </left>
      <right style="thin">
        <color indexed="64"/>
      </right>
      <top style="thin">
        <color indexed="64"/>
      </top>
      <bottom style="thin">
        <color indexed="8"/>
      </bottom>
      <diagonal/>
    </border>
    <border>
      <left/>
      <right style="thin">
        <color indexed="64"/>
      </right>
      <top style="thin">
        <color indexed="64"/>
      </top>
      <bottom style="thin">
        <color indexed="64"/>
      </bottom>
      <diagonal/>
    </border>
    <border>
      <left style="thin">
        <color indexed="8"/>
      </left>
      <right style="thin">
        <color indexed="64"/>
      </right>
      <top style="thin">
        <color indexed="8"/>
      </top>
      <bottom style="thin">
        <color indexed="64"/>
      </bottom>
      <diagonal/>
    </border>
    <border>
      <left style="thin">
        <color indexed="64"/>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8"/>
      </bottom>
      <diagonal/>
    </border>
    <border>
      <left/>
      <right/>
      <top style="thin">
        <color indexed="64"/>
      </top>
      <bottom/>
      <diagonal/>
    </border>
    <border>
      <left style="thin">
        <color indexed="64"/>
      </left>
      <right style="thin">
        <color indexed="8"/>
      </right>
      <top style="thin">
        <color indexed="64"/>
      </top>
      <bottom style="thin">
        <color indexed="8"/>
      </bottom>
      <diagonal/>
    </border>
    <border>
      <left/>
      <right style="thin">
        <color indexed="64"/>
      </right>
      <top style="thin">
        <color indexed="64"/>
      </top>
      <bottom style="thin">
        <color indexed="64"/>
      </bottom>
      <diagonal/>
    </border>
    <border>
      <left style="thin">
        <color indexed="8"/>
      </left>
      <right style="thin">
        <color indexed="64"/>
      </right>
      <top style="thin">
        <color indexed="64"/>
      </top>
      <bottom style="thin">
        <color indexed="8"/>
      </bottom>
      <diagonal/>
    </border>
    <border>
      <left/>
      <right style="thin">
        <color indexed="8"/>
      </right>
      <top style="thin">
        <color indexed="64"/>
      </top>
      <bottom style="thin">
        <color indexed="64"/>
      </bottom>
      <diagonal/>
    </border>
    <border>
      <left/>
      <right style="thin">
        <color indexed="64"/>
      </right>
      <top style="thin">
        <color indexed="64"/>
      </top>
      <bottom/>
      <diagonal/>
    </border>
    <border>
      <left style="thin">
        <color indexed="8"/>
      </left>
      <right style="thin">
        <color indexed="8"/>
      </right>
      <top style="thin">
        <color indexed="64"/>
      </top>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thin">
        <color indexed="8"/>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top style="thin">
        <color indexed="8"/>
      </top>
      <bottom/>
      <diagonal/>
    </border>
    <border>
      <left/>
      <right/>
      <top style="thin">
        <color indexed="8"/>
      </top>
      <bottom/>
      <diagonal/>
    </border>
    <border>
      <left style="thin">
        <color indexed="8"/>
      </left>
      <right style="thin">
        <color indexed="64"/>
      </right>
      <top style="medium">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style="thin">
        <color indexed="64"/>
      </bottom>
      <diagonal/>
    </border>
    <border>
      <left/>
      <right style="thin">
        <color indexed="8"/>
      </right>
      <top style="thin">
        <color indexed="64"/>
      </top>
      <bottom/>
      <diagonal/>
    </border>
    <border>
      <left style="thin">
        <color indexed="64"/>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top style="thin">
        <color indexed="8"/>
      </top>
      <bottom style="thin">
        <color indexed="64"/>
      </bottom>
      <diagonal/>
    </border>
    <border>
      <left style="thin">
        <color indexed="64"/>
      </left>
      <right/>
      <top style="thin">
        <color indexed="8"/>
      </top>
      <bottom style="thin">
        <color indexed="64"/>
      </bottom>
      <diagonal/>
    </border>
    <border>
      <left style="thin">
        <color indexed="8"/>
      </left>
      <right/>
      <top style="thin">
        <color indexed="8"/>
      </top>
      <bottom style="thin">
        <color indexed="64"/>
      </bottom>
      <diagonal/>
    </border>
    <border>
      <left/>
      <right style="thin">
        <color auto="1"/>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theme="0"/>
      </left>
      <right style="thin">
        <color theme="0"/>
      </right>
      <top/>
      <bottom style="thin">
        <color theme="0"/>
      </bottom>
      <diagonal/>
    </border>
    <border>
      <left style="thin">
        <color indexed="64"/>
      </left>
      <right/>
      <top/>
      <bottom style="double">
        <color indexed="64"/>
      </bottom>
      <diagonal/>
    </border>
    <border>
      <left style="thin">
        <color indexed="8"/>
      </left>
      <right/>
      <top style="thin">
        <color indexed="64"/>
      </top>
      <bottom style="thin">
        <color indexed="64"/>
      </bottom>
      <diagonal/>
    </border>
    <border>
      <left style="thin">
        <color indexed="64"/>
      </left>
      <right style="thin">
        <color theme="0"/>
      </right>
      <top/>
      <bottom/>
      <diagonal/>
    </border>
    <border>
      <left/>
      <right style="thin">
        <color theme="0"/>
      </right>
      <top style="thin">
        <color theme="0"/>
      </top>
      <bottom style="thin">
        <color theme="0"/>
      </bottom>
      <diagonal/>
    </border>
    <border>
      <left style="dashed">
        <color indexed="63"/>
      </left>
      <right style="dashed">
        <color indexed="63"/>
      </right>
      <top style="dashed">
        <color indexed="63"/>
      </top>
      <bottom style="dashed">
        <color indexed="63"/>
      </bottom>
      <diagonal/>
    </border>
    <border>
      <left style="dashed">
        <color indexed="28"/>
      </left>
      <right style="dashed">
        <color indexed="28"/>
      </right>
      <top style="dashed">
        <color indexed="28"/>
      </top>
      <bottom style="dashed">
        <color indexed="28"/>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indexed="64"/>
      </left>
      <right style="thin">
        <color indexed="8"/>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8"/>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8"/>
      </right>
      <top style="thin">
        <color indexed="64"/>
      </top>
      <bottom/>
      <diagonal/>
    </border>
    <border>
      <left style="thin">
        <color indexed="8"/>
      </left>
      <right style="thin">
        <color indexed="64"/>
      </right>
      <top style="thin">
        <color indexed="64"/>
      </top>
      <bottom style="thin">
        <color indexed="64"/>
      </bottom>
      <diagonal/>
    </border>
    <border>
      <left style="thin">
        <color indexed="64"/>
      </left>
      <right style="thin">
        <color auto="1"/>
      </right>
      <top/>
      <bottom style="thin">
        <color auto="1"/>
      </bottom>
      <diagonal/>
    </border>
    <border>
      <left style="thin">
        <color indexed="8"/>
      </left>
      <right style="thin">
        <color indexed="8"/>
      </right>
      <top style="thin">
        <color indexed="64"/>
      </top>
      <bottom style="thin">
        <color indexed="64"/>
      </bottom>
      <diagonal/>
    </border>
    <border>
      <left style="thin">
        <color indexed="64"/>
      </left>
      <right style="thin">
        <color indexed="8"/>
      </right>
      <top style="thin">
        <color indexed="8"/>
      </top>
      <bottom style="thin">
        <color indexed="8"/>
      </bottom>
      <diagonal/>
    </border>
    <border>
      <left/>
      <right style="thin">
        <color auto="1"/>
      </right>
      <top/>
      <bottom/>
      <diagonal/>
    </border>
    <border>
      <left/>
      <right/>
      <top style="thin">
        <color indexed="64"/>
      </top>
      <bottom/>
      <diagonal/>
    </border>
    <border>
      <left style="thin">
        <color indexed="8"/>
      </left>
      <right style="thin">
        <color indexed="8"/>
      </right>
      <top style="thin">
        <color indexed="8"/>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8"/>
      </right>
      <top style="thin">
        <color indexed="64"/>
      </top>
      <bottom/>
      <diagonal/>
    </border>
    <border>
      <left style="thin">
        <color indexed="64"/>
      </left>
      <right style="thin">
        <color indexed="64"/>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style="thin">
        <color indexed="64"/>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right style="thin">
        <color auto="1"/>
      </right>
      <top style="thin">
        <color auto="1"/>
      </top>
      <bottom style="thin">
        <color auto="1"/>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style="thin">
        <color indexed="8"/>
      </right>
      <top/>
      <bottom style="thin">
        <color indexed="8"/>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style="thin">
        <color indexed="64"/>
      </right>
      <top style="thin">
        <color indexed="8"/>
      </top>
      <bottom/>
      <diagonal/>
    </border>
    <border>
      <left style="thin">
        <color indexed="64"/>
      </left>
      <right/>
      <top/>
      <bottom style="thin">
        <color indexed="64"/>
      </bottom>
      <diagonal/>
    </border>
    <border>
      <left style="thin">
        <color indexed="8"/>
      </left>
      <right style="thin">
        <color indexed="64"/>
      </right>
      <top/>
      <bottom style="thin">
        <color indexed="64"/>
      </bottom>
      <diagonal/>
    </border>
    <border>
      <left style="thin">
        <color indexed="64"/>
      </left>
      <right/>
      <top/>
      <bottom style="thin">
        <color indexed="8"/>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style="thin">
        <color indexed="64"/>
      </bottom>
      <diagonal/>
    </border>
    <border>
      <left style="thin">
        <color indexed="64"/>
      </left>
      <right style="thin">
        <color indexed="8"/>
      </right>
      <top/>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8"/>
      </left>
      <right style="thin">
        <color indexed="8"/>
      </right>
      <top style="thin">
        <color indexed="8"/>
      </top>
      <bottom style="thin">
        <color indexed="64"/>
      </bottom>
      <diagonal/>
    </border>
    <border>
      <left style="thin">
        <color indexed="64"/>
      </left>
      <right style="thin">
        <color indexed="9"/>
      </right>
      <top/>
      <bottom/>
      <diagonal/>
    </border>
    <border>
      <left style="thin">
        <color indexed="64"/>
      </left>
      <right style="thin">
        <color indexed="8"/>
      </right>
      <top/>
      <bottom style="thin">
        <color indexed="8"/>
      </bottom>
      <diagonal/>
    </border>
    <border>
      <left style="thin">
        <color indexed="64"/>
      </left>
      <right style="thin">
        <color indexed="64"/>
      </right>
      <top/>
      <bottom style="thin">
        <color indexed="8"/>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medium">
        <color indexed="64"/>
      </top>
      <bottom style="thin">
        <color indexed="64"/>
      </bottom>
      <diagonal/>
    </border>
    <border>
      <left/>
      <right/>
      <top/>
      <bottom style="thin">
        <color indexed="8"/>
      </bottom>
      <diagonal/>
    </border>
    <border>
      <left style="thin">
        <color indexed="8"/>
      </left>
      <right style="thin">
        <color indexed="8"/>
      </right>
      <top/>
      <bottom style="thin">
        <color indexed="8"/>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right/>
      <top style="thin">
        <color auto="1"/>
      </top>
      <bottom style="thin">
        <color indexed="64"/>
      </bottom>
      <diagonal/>
    </border>
    <border>
      <left style="thin">
        <color auto="1"/>
      </left>
      <right style="thin">
        <color auto="1"/>
      </right>
      <top style="thin">
        <color auto="1"/>
      </top>
      <bottom style="thin">
        <color auto="1"/>
      </bottom>
      <diagonal/>
    </border>
    <border>
      <left/>
      <right style="thin">
        <color auto="1"/>
      </right>
      <top/>
      <bottom style="thin">
        <color indexed="64"/>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64"/>
      </left>
      <right/>
      <top style="thin">
        <color indexed="64"/>
      </top>
      <bottom style="thin">
        <color indexed="64"/>
      </bottom>
      <diagonal/>
    </border>
    <border>
      <left/>
      <right/>
      <top/>
      <bottom style="thin">
        <color indexed="64"/>
      </bottom>
      <diagonal/>
    </border>
    <border>
      <left style="thin">
        <color indexed="8"/>
      </left>
      <right style="thin">
        <color indexed="8"/>
      </right>
      <top/>
      <bottom/>
      <diagonal/>
    </border>
    <border>
      <left style="thin">
        <color indexed="64"/>
      </left>
      <right style="thin">
        <color indexed="8"/>
      </right>
      <top/>
      <bottom/>
      <diagonal/>
    </border>
    <border>
      <left style="thin">
        <color indexed="64"/>
      </left>
      <right/>
      <top/>
      <bottom/>
      <diagonal/>
    </border>
    <border>
      <left style="thin">
        <color indexed="8"/>
      </left>
      <right style="thin">
        <color indexed="64"/>
      </right>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auto="1"/>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style="thin">
        <color auto="1"/>
      </right>
      <top/>
      <bottom style="thin">
        <color auto="1"/>
      </bottom>
      <diagonal/>
    </border>
    <border>
      <left style="thin">
        <color indexed="64"/>
      </left>
      <right style="thin">
        <color indexed="64"/>
      </right>
      <top/>
      <bottom style="thin">
        <color indexed="8"/>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bottom style="thin">
        <color indexed="8"/>
      </bottom>
      <diagonal/>
    </border>
    <border>
      <left/>
      <right/>
      <top/>
      <bottom style="thin">
        <color indexed="64"/>
      </bottom>
      <diagonal/>
    </border>
    <border>
      <left style="thin">
        <color auto="1"/>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8"/>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8"/>
      </top>
      <bottom style="thin">
        <color indexed="64"/>
      </bottom>
      <diagonal/>
    </border>
    <border>
      <left style="thin">
        <color indexed="8"/>
      </left>
      <right style="thin">
        <color indexed="8"/>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medium">
        <color indexed="8"/>
      </top>
      <bottom/>
      <diagonal/>
    </border>
    <border>
      <left/>
      <right style="thin">
        <color indexed="8"/>
      </right>
      <top style="medium">
        <color indexed="8"/>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auto="1"/>
      </left>
      <right style="thin">
        <color indexed="64"/>
      </right>
      <top style="thin">
        <color indexed="8"/>
      </top>
      <bottom style="thin">
        <color indexed="64"/>
      </bottom>
      <diagonal/>
    </border>
    <border>
      <left style="thin">
        <color indexed="64"/>
      </left>
      <right/>
      <top style="thin">
        <color indexed="64"/>
      </top>
      <bottom/>
      <diagonal/>
    </border>
    <border>
      <left style="thin">
        <color indexed="64"/>
      </left>
      <right style="thin">
        <color indexed="64"/>
      </right>
      <top style="thin">
        <color indexed="8"/>
      </top>
      <bottom style="thin">
        <color indexed="64"/>
      </bottom>
      <diagonal/>
    </border>
    <border>
      <left/>
      <right/>
      <top style="thin">
        <color indexed="64"/>
      </top>
      <bottom style="thin">
        <color indexed="64"/>
      </bottom>
      <diagonal/>
    </border>
    <border>
      <left style="thin">
        <color auto="1"/>
      </left>
      <right style="thin">
        <color auto="1"/>
      </right>
      <top style="thin">
        <color indexed="64"/>
      </top>
      <bottom style="medium">
        <color indexed="64"/>
      </bottom>
      <diagonal/>
    </border>
    <border>
      <left style="thin">
        <color indexed="8"/>
      </left>
      <right style="thin">
        <color indexed="64"/>
      </right>
      <top/>
      <bottom style="thin">
        <color indexed="8"/>
      </bottom>
      <diagonal/>
    </border>
    <border>
      <left/>
      <right/>
      <top style="thin">
        <color indexed="8"/>
      </top>
      <bottom/>
      <diagonal/>
    </border>
    <border>
      <left style="thin">
        <color auto="1"/>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auto="1"/>
      </top>
      <bottom/>
      <diagonal/>
    </border>
    <border>
      <left style="thin">
        <color indexed="64"/>
      </left>
      <right style="thin">
        <color indexed="8"/>
      </right>
      <top/>
      <bottom style="thin">
        <color indexed="8"/>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8"/>
      </top>
      <bottom style="thin">
        <color indexed="8"/>
      </bottom>
      <diagonal/>
    </border>
    <border>
      <left style="thin">
        <color indexed="64"/>
      </left>
      <right/>
      <top style="thin">
        <color indexed="8"/>
      </top>
      <bottom/>
      <diagonal/>
    </border>
    <border>
      <left/>
      <right style="thin">
        <color indexed="64"/>
      </right>
      <top style="thin">
        <color indexed="8"/>
      </top>
      <bottom style="thin">
        <color indexed="8"/>
      </bottom>
      <diagonal/>
    </border>
    <border>
      <left/>
      <right/>
      <top style="thin">
        <color indexed="8"/>
      </top>
      <bottom/>
      <diagonal/>
    </border>
    <border>
      <left style="thin">
        <color indexed="8"/>
      </left>
      <right style="thin">
        <color indexed="8"/>
      </right>
      <top style="thin">
        <color indexed="8"/>
      </top>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8"/>
      </left>
      <right style="thin">
        <color indexed="8"/>
      </right>
      <top style="thin">
        <color indexed="8"/>
      </top>
      <bottom style="thin">
        <color indexed="64"/>
      </bottom>
      <diagonal/>
    </border>
    <border>
      <left style="thin">
        <color indexed="64"/>
      </left>
      <right style="medium">
        <color indexed="8"/>
      </right>
      <top style="medium">
        <color indexed="64"/>
      </top>
      <bottom style="thin">
        <color indexed="64"/>
      </bottom>
      <diagonal/>
    </border>
    <border>
      <left/>
      <right style="medium">
        <color indexed="8"/>
      </right>
      <top/>
      <bottom style="thin">
        <color indexed="64"/>
      </bottom>
      <diagonal/>
    </border>
    <border>
      <left/>
      <right style="medium">
        <color indexed="8"/>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8"/>
      </right>
      <top style="thin">
        <color indexed="8"/>
      </top>
      <bottom style="thin">
        <color indexed="64"/>
      </bottom>
      <diagonal/>
    </border>
    <border>
      <left style="thin">
        <color auto="1"/>
      </left>
      <right style="medium">
        <color indexed="64"/>
      </right>
      <top style="thin">
        <color auto="1"/>
      </top>
      <bottom style="thin">
        <color auto="1"/>
      </bottom>
      <diagonal/>
    </border>
    <border>
      <left/>
      <right style="medium">
        <color indexed="64"/>
      </right>
      <top/>
      <bottom style="thin">
        <color indexed="64"/>
      </bottom>
      <diagonal/>
    </border>
    <border>
      <left style="thin">
        <color auto="1"/>
      </left>
      <right style="medium">
        <color indexed="64"/>
      </right>
      <top/>
      <bottom style="thin">
        <color auto="1"/>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thin">
        <color indexed="64"/>
      </bottom>
      <diagonal/>
    </border>
    <border>
      <left style="thin">
        <color indexed="8"/>
      </left>
      <right style="thin">
        <color indexed="8"/>
      </right>
      <top style="thin">
        <color indexed="8"/>
      </top>
      <bottom/>
      <diagonal/>
    </border>
    <border>
      <left/>
      <right style="thin">
        <color indexed="64"/>
      </right>
      <top style="thin">
        <color indexed="64"/>
      </top>
      <bottom/>
      <diagonal/>
    </border>
    <border>
      <left style="thin">
        <color indexed="64"/>
      </left>
      <right/>
      <top/>
      <bottom style="thin">
        <color indexed="64"/>
      </bottom>
      <diagonal/>
    </border>
    <border>
      <left style="thin">
        <color indexed="8"/>
      </left>
      <right style="thin">
        <color indexed="8"/>
      </right>
      <top/>
      <bottom style="thin">
        <color indexed="8"/>
      </bottom>
      <diagonal/>
    </border>
    <border>
      <left/>
      <right/>
      <top/>
      <bottom style="thin">
        <color indexed="64"/>
      </bottom>
      <diagonal/>
    </border>
    <border>
      <left style="thin">
        <color indexed="8"/>
      </left>
      <right style="thin">
        <color indexed="8"/>
      </right>
      <top style="thin">
        <color indexed="8"/>
      </top>
      <bottom style="thin">
        <color indexed="64"/>
      </bottom>
      <diagonal/>
    </border>
    <border>
      <left/>
      <right style="thin">
        <color auto="1"/>
      </right>
      <top/>
      <bottom/>
      <diagonal/>
    </border>
    <border>
      <left style="thin">
        <color indexed="64"/>
      </left>
      <right style="thin">
        <color auto="1"/>
      </right>
      <top style="thin">
        <color auto="1"/>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64"/>
      </right>
      <top/>
      <bottom style="thin">
        <color indexed="8"/>
      </bottom>
      <diagonal/>
    </border>
    <border>
      <left style="thin">
        <color indexed="64"/>
      </left>
      <right/>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8"/>
      </bottom>
      <diagonal/>
    </border>
    <border>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auto="1"/>
      </left>
      <right style="thin">
        <color auto="1"/>
      </right>
      <top style="thin">
        <color indexed="64"/>
      </top>
      <bottom style="medium">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8"/>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style="thin">
        <color indexed="64"/>
      </bottom>
      <diagonal/>
    </border>
    <border>
      <left style="thin">
        <color rgb="FF0000FF"/>
      </left>
      <right style="thin">
        <color rgb="FF0000FF"/>
      </right>
      <top style="thin">
        <color rgb="FF0000FF"/>
      </top>
      <bottom style="thin">
        <color rgb="FF0000FF"/>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8"/>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auto="1"/>
      </right>
      <top style="thin">
        <color auto="1"/>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top style="thin">
        <color indexed="64"/>
      </top>
      <bottom style="medium">
        <color indexed="64"/>
      </bottom>
      <diagonal/>
    </border>
    <border>
      <left style="thin">
        <color auto="1"/>
      </left>
      <right style="thin">
        <color auto="1"/>
      </right>
      <top style="thin">
        <color auto="1"/>
      </top>
      <bottom style="thin">
        <color auto="1"/>
      </bottom>
      <diagonal/>
    </border>
    <border>
      <left/>
      <right style="thin">
        <color indexed="8"/>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64"/>
      </left>
      <right/>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8"/>
      </right>
      <top style="thin">
        <color indexed="64"/>
      </top>
      <bottom/>
      <diagonal/>
    </border>
    <border>
      <left style="thin">
        <color indexed="64"/>
      </left>
      <right style="thin">
        <color indexed="64"/>
      </right>
      <top style="thin">
        <color indexed="64"/>
      </top>
      <bottom/>
      <diagonal/>
    </border>
    <border>
      <left/>
      <right style="thin">
        <color auto="1"/>
      </right>
      <top/>
      <bottom/>
      <diagonal/>
    </border>
    <border>
      <left style="thin">
        <color indexed="8"/>
      </left>
      <right style="thin">
        <color indexed="8"/>
      </right>
      <top style="thin">
        <color indexed="8"/>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top style="thin">
        <color indexed="64"/>
      </top>
      <bottom/>
      <diagonal/>
    </border>
    <border>
      <left style="thin">
        <color indexed="8"/>
      </left>
      <right style="thin">
        <color indexed="8"/>
      </right>
      <top style="thin">
        <color indexed="8"/>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auto="1"/>
      </left>
      <right style="thin">
        <color indexed="8"/>
      </right>
      <top style="thin">
        <color auto="1"/>
      </top>
      <bottom/>
      <diagonal/>
    </border>
    <border>
      <left style="thin">
        <color indexed="8"/>
      </left>
      <right style="thin">
        <color indexed="8"/>
      </right>
      <top style="thin">
        <color auto="1"/>
      </top>
      <bottom style="thin">
        <color indexed="64"/>
      </bottom>
      <diagonal/>
    </border>
    <border>
      <left/>
      <right style="thin">
        <color indexed="8"/>
      </right>
      <top style="thin">
        <color indexed="64"/>
      </top>
      <bottom/>
      <diagonal/>
    </border>
    <border>
      <left/>
      <right style="thin">
        <color indexed="64"/>
      </right>
      <top style="thin">
        <color indexed="64"/>
      </top>
      <bottom/>
      <diagonal/>
    </border>
    <border>
      <left style="thin">
        <color indexed="8"/>
      </left>
      <right style="thin">
        <color indexed="64"/>
      </right>
      <top style="thin">
        <color indexed="8"/>
      </top>
      <bottom style="thin">
        <color indexed="8"/>
      </bottom>
      <diagonal/>
    </border>
    <border>
      <left style="thin">
        <color indexed="64"/>
      </left>
      <right/>
      <top style="thin">
        <color indexed="64"/>
      </top>
      <bottom/>
      <diagonal/>
    </border>
    <border>
      <left/>
      <right style="thin">
        <color indexed="8"/>
      </right>
      <top style="thin">
        <color indexed="64"/>
      </top>
      <bottom/>
      <diagonal/>
    </border>
    <border>
      <left style="thin">
        <color indexed="64"/>
      </left>
      <right/>
      <top style="thin">
        <color indexed="8"/>
      </top>
      <bottom style="thin">
        <color indexed="8"/>
      </bottom>
      <diagonal/>
    </border>
    <border>
      <left style="thin">
        <color indexed="64"/>
      </left>
      <right/>
      <top style="thin">
        <color indexed="64"/>
      </top>
      <bottom style="thin">
        <color indexed="8"/>
      </bottom>
      <diagonal/>
    </border>
    <border>
      <left/>
      <right style="thin">
        <color indexed="64"/>
      </right>
      <top/>
      <bottom/>
      <diagonal/>
    </border>
    <border>
      <left/>
      <right style="thin">
        <color indexed="8"/>
      </right>
      <top style="thin">
        <color indexed="8"/>
      </top>
      <bottom/>
      <diagonal/>
    </border>
    <border>
      <left/>
      <right style="thin">
        <color indexed="8"/>
      </right>
      <top style="thin">
        <color indexed="8"/>
      </top>
      <bottom style="thin">
        <color indexed="8"/>
      </bottom>
      <diagonal/>
    </border>
    <border>
      <left style="thin">
        <color indexed="64"/>
      </left>
      <right/>
      <top style="thin">
        <color indexed="64"/>
      </top>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right style="thin">
        <color indexed="8"/>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right style="thin">
        <color auto="1"/>
      </right>
      <top style="thin">
        <color indexed="8"/>
      </top>
      <bottom style="thin">
        <color indexed="64"/>
      </bottom>
      <diagonal/>
    </border>
    <border>
      <left/>
      <right style="thin">
        <color indexed="8"/>
      </right>
      <top style="thin">
        <color indexed="8"/>
      </top>
      <bottom/>
      <diagonal/>
    </border>
    <border>
      <left/>
      <right style="thin">
        <color indexed="64"/>
      </right>
      <top/>
      <bottom/>
      <diagonal/>
    </border>
    <border>
      <left style="thin">
        <color indexed="8"/>
      </left>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64"/>
      </bottom>
      <diagonal/>
    </border>
    <border>
      <left/>
      <right style="thin">
        <color indexed="64"/>
      </right>
      <top/>
      <bottom style="thin">
        <color indexed="64"/>
      </bottom>
      <diagonal/>
    </border>
    <border>
      <left style="thin">
        <color indexed="64"/>
      </left>
      <right style="thin">
        <color auto="1"/>
      </right>
      <top style="thin">
        <color auto="1"/>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auto="1"/>
      </right>
      <top style="thin">
        <color auto="1"/>
      </top>
      <bottom/>
      <diagonal/>
    </border>
    <border>
      <left style="thin">
        <color indexed="64"/>
      </left>
      <right style="thin">
        <color auto="1"/>
      </right>
      <top/>
      <bottom style="thin">
        <color indexed="64"/>
      </bottom>
      <diagonal/>
    </border>
    <border>
      <left/>
      <right/>
      <top/>
      <bottom style="thin">
        <color indexed="64"/>
      </bottom>
      <diagonal/>
    </border>
    <border>
      <left/>
      <right/>
      <top style="thin">
        <color indexed="64"/>
      </top>
      <bottom/>
      <diagonal/>
    </border>
    <border>
      <left/>
      <right style="thin">
        <color indexed="8"/>
      </right>
      <top style="thin">
        <color indexed="64"/>
      </top>
      <bottom/>
      <diagonal/>
    </border>
    <border>
      <left style="thin">
        <color indexed="8"/>
      </left>
      <right style="thin">
        <color indexed="8"/>
      </right>
      <top style="thin">
        <color indexed="8"/>
      </top>
      <bottom style="thin">
        <color indexed="64"/>
      </bottom>
      <diagonal/>
    </border>
    <border>
      <left style="medium">
        <color rgb="FF00B050"/>
      </left>
      <right style="medium">
        <color rgb="FF00B050"/>
      </right>
      <top style="medium">
        <color rgb="FF00B050"/>
      </top>
      <bottom style="medium">
        <color rgb="FF00B050"/>
      </bottom>
      <diagonal/>
    </border>
    <border>
      <left/>
      <right/>
      <top style="thin">
        <color indexed="64"/>
      </top>
      <bottom style="thin">
        <color indexed="64"/>
      </bottom>
      <diagonal/>
    </border>
    <border>
      <left style="thin">
        <color indexed="8"/>
      </left>
      <right style="thin">
        <color indexed="8"/>
      </right>
      <top style="thin">
        <color indexed="8"/>
      </top>
      <bottom/>
      <diagonal/>
    </border>
    <border>
      <left/>
      <right style="thin">
        <color indexed="8"/>
      </right>
      <top style="thin">
        <color indexed="64"/>
      </top>
      <bottom style="thin">
        <color indexed="64"/>
      </bottom>
      <diagonal/>
    </border>
    <border>
      <left/>
      <right style="thin">
        <color indexed="8"/>
      </right>
      <top style="thin">
        <color indexed="64"/>
      </top>
      <bottom/>
      <diagonal/>
    </border>
    <border>
      <left/>
      <right style="thin">
        <color auto="1"/>
      </right>
      <top style="thin">
        <color auto="1"/>
      </top>
      <bottom/>
      <diagonal/>
    </border>
    <border>
      <left style="thin">
        <color indexed="8"/>
      </left>
      <right/>
      <top/>
      <bottom style="thin">
        <color indexed="8"/>
      </bottom>
      <diagonal/>
    </border>
    <border>
      <left style="thin">
        <color indexed="64"/>
      </left>
      <right/>
      <top/>
      <bottom style="thin">
        <color indexed="64"/>
      </bottom>
      <diagonal/>
    </border>
    <border>
      <left/>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8"/>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8"/>
      </right>
      <top/>
      <bottom style="thin">
        <color indexed="64"/>
      </bottom>
      <diagonal/>
    </border>
    <border>
      <left style="thin">
        <color indexed="8"/>
      </left>
      <right style="thin">
        <color auto="1"/>
      </right>
      <top style="thin">
        <color indexed="64"/>
      </top>
      <bottom style="medium">
        <color indexed="64"/>
      </bottom>
      <diagonal/>
    </border>
    <border>
      <left/>
      <right style="thin">
        <color auto="1"/>
      </right>
      <top style="thin">
        <color auto="1"/>
      </top>
      <bottom style="thin">
        <color indexed="64"/>
      </bottom>
      <diagonal/>
    </border>
  </borders>
  <cellStyleXfs count="85">
    <xf numFmtId="0" fontId="0" fillId="0" borderId="0"/>
    <xf numFmtId="167" fontId="11" fillId="0" borderId="0" applyNumberFormat="0" applyFill="0" applyBorder="0" applyAlignment="0" applyProtection="0">
      <alignment vertical="top"/>
      <protection locked="0"/>
    </xf>
    <xf numFmtId="166" fontId="4" fillId="0" borderId="43">
      <alignment vertical="center"/>
    </xf>
    <xf numFmtId="0" fontId="18" fillId="5" borderId="4" applyNumberFormat="0"/>
    <xf numFmtId="0" fontId="19" fillId="3" borderId="5" applyNumberFormat="0">
      <alignment vertical="center"/>
    </xf>
    <xf numFmtId="0" fontId="20" fillId="4" borderId="6" applyNumberFormat="0">
      <alignment vertical="center"/>
      <protection locked="0"/>
    </xf>
    <xf numFmtId="0" fontId="21" fillId="4" borderId="6" applyFont="0">
      <protection locked="0"/>
    </xf>
    <xf numFmtId="0" fontId="16" fillId="0" borderId="0" applyBorder="0">
      <alignment horizontal="left" vertical="top"/>
    </xf>
    <xf numFmtId="164" fontId="22" fillId="0" borderId="0"/>
    <xf numFmtId="0" fontId="2" fillId="0" borderId="0"/>
    <xf numFmtId="0" fontId="33" fillId="0" borderId="0">
      <alignment horizontal="left" wrapText="1"/>
    </xf>
    <xf numFmtId="0" fontId="38" fillId="0" borderId="0">
      <alignment horizontal="left" indent="2"/>
    </xf>
    <xf numFmtId="0" fontId="2" fillId="0" borderId="0">
      <alignment horizontal="left" vertical="top" wrapText="1" indent="2"/>
    </xf>
    <xf numFmtId="49" fontId="39" fillId="0" borderId="0">
      <alignment horizontal="right" vertical="top" indent="1"/>
    </xf>
    <xf numFmtId="0" fontId="2" fillId="0" borderId="0" applyNumberFormat="0" applyFont="0" applyFill="0" applyBorder="0" applyAlignment="0">
      <alignment horizontal="left" vertical="top" wrapText="1"/>
    </xf>
    <xf numFmtId="0" fontId="40" fillId="0" borderId="0">
      <alignment horizontal="left" vertical="center"/>
    </xf>
    <xf numFmtId="0" fontId="1" fillId="0" borderId="0" applyBorder="0">
      <alignment horizontal="left" vertical="center" wrapText="1"/>
    </xf>
    <xf numFmtId="0" fontId="2" fillId="2" borderId="18">
      <alignment horizontal="left" vertical="center" wrapText="1"/>
      <protection locked="0"/>
    </xf>
    <xf numFmtId="166" fontId="2" fillId="11" borderId="1">
      <alignment vertical="center"/>
    </xf>
    <xf numFmtId="166" fontId="5" fillId="0" borderId="48">
      <alignment horizontal="right" vertical="center"/>
    </xf>
    <xf numFmtId="49" fontId="7" fillId="9" borderId="37">
      <alignment horizontal="center"/>
    </xf>
    <xf numFmtId="49" fontId="7" fillId="9" borderId="2">
      <alignment horizontal="center" vertical="center"/>
    </xf>
    <xf numFmtId="166" fontId="4" fillId="7" borderId="2">
      <alignment vertical="center"/>
      <protection locked="0"/>
    </xf>
    <xf numFmtId="166" fontId="4" fillId="10" borderId="43">
      <alignment vertical="center"/>
      <protection locked="0"/>
    </xf>
    <xf numFmtId="0" fontId="17" fillId="0" borderId="0">
      <alignment horizontal="left" vertical="center"/>
    </xf>
    <xf numFmtId="166" fontId="4" fillId="13" borderId="42">
      <alignment horizontal="right" vertical="center"/>
      <protection locked="0"/>
    </xf>
    <xf numFmtId="166" fontId="5" fillId="0" borderId="43">
      <alignment horizontal="right" vertical="center"/>
    </xf>
    <xf numFmtId="0" fontId="49" fillId="17" borderId="124" applyNumberFormat="0" applyAlignment="0" applyProtection="0"/>
    <xf numFmtId="0" fontId="50" fillId="0" borderId="125" applyNumberFormat="0" applyFill="0" applyAlignment="0" applyProtection="0"/>
    <xf numFmtId="0" fontId="51" fillId="18" borderId="126" applyNumberFormat="0" applyAlignment="0" applyProtection="0"/>
    <xf numFmtId="164" fontId="2" fillId="4" borderId="193" applyNumberFormat="0">
      <alignment vertical="center"/>
    </xf>
    <xf numFmtId="170" fontId="2" fillId="20" borderId="193" applyNumberFormat="0">
      <alignment vertical="center"/>
    </xf>
    <xf numFmtId="164" fontId="2" fillId="3" borderId="193" applyNumberFormat="0">
      <alignment vertical="center"/>
    </xf>
    <xf numFmtId="3" fontId="2" fillId="0" borderId="193" applyNumberFormat="0">
      <alignment vertical="center"/>
    </xf>
    <xf numFmtId="0" fontId="2" fillId="4" borderId="193" applyNumberFormat="0">
      <alignment vertical="center"/>
    </xf>
    <xf numFmtId="0" fontId="53" fillId="0" borderId="0"/>
    <xf numFmtId="164" fontId="20" fillId="2" borderId="194" applyNumberFormat="0">
      <alignment vertical="center"/>
    </xf>
    <xf numFmtId="0" fontId="20" fillId="21" borderId="194" applyNumberFormat="0">
      <alignment vertical="center"/>
      <protection locked="0"/>
    </xf>
    <xf numFmtId="0" fontId="20" fillId="2" borderId="194" applyNumberFormat="0">
      <alignment vertical="center"/>
    </xf>
    <xf numFmtId="164" fontId="54" fillId="22" borderId="0" applyNumberFormat="0">
      <alignment vertical="center"/>
    </xf>
    <xf numFmtId="164" fontId="55" fillId="4" borderId="0">
      <alignment vertical="center"/>
    </xf>
    <xf numFmtId="164" fontId="52" fillId="0" borderId="0"/>
    <xf numFmtId="0" fontId="2" fillId="0" borderId="0"/>
    <xf numFmtId="0" fontId="56" fillId="0" borderId="0">
      <alignment horizontal="left" indent="1"/>
    </xf>
    <xf numFmtId="0" fontId="33" fillId="0" borderId="196">
      <alignment horizontal="left" vertical="center" wrapText="1" indent="2"/>
    </xf>
    <xf numFmtId="0" fontId="22" fillId="0" borderId="196">
      <alignment horizontal="left" wrapText="1" indent="1"/>
    </xf>
    <xf numFmtId="0" fontId="33" fillId="0" borderId="196">
      <alignment horizontal="left" vertical="center" wrapText="1" indent="1"/>
    </xf>
    <xf numFmtId="0" fontId="2" fillId="2" borderId="0">
      <alignment vertical="top" wrapText="1"/>
      <protection locked="0"/>
    </xf>
    <xf numFmtId="0" fontId="57" fillId="0" borderId="0">
      <alignment horizontal="left" vertical="top"/>
    </xf>
    <xf numFmtId="0" fontId="58" fillId="0" borderId="0">
      <alignment horizontal="left" indent="1"/>
    </xf>
    <xf numFmtId="0" fontId="59" fillId="0" borderId="0">
      <alignment horizontal="left" indent="2"/>
    </xf>
    <xf numFmtId="0" fontId="39" fillId="0" borderId="0">
      <alignment vertical="top"/>
    </xf>
    <xf numFmtId="0" fontId="22" fillId="0" borderId="196">
      <alignment horizontal="left" wrapText="1" indent="1"/>
    </xf>
    <xf numFmtId="0" fontId="2" fillId="0" borderId="197" applyBorder="0">
      <alignment horizontal="right" vertical="center" wrapText="1"/>
    </xf>
    <xf numFmtId="0" fontId="40" fillId="0" borderId="0">
      <alignment horizontal="left" vertical="center"/>
    </xf>
    <xf numFmtId="0" fontId="22" fillId="0" borderId="0">
      <alignment horizontal="left" vertical="center" wrapText="1"/>
    </xf>
    <xf numFmtId="0" fontId="22" fillId="0" borderId="196">
      <alignment horizontal="left" wrapText="1" indent="1"/>
    </xf>
    <xf numFmtId="0" fontId="22" fillId="0" borderId="196">
      <alignment horizontal="left" wrapText="1" indent="1"/>
    </xf>
    <xf numFmtId="49" fontId="22" fillId="0" borderId="0">
      <alignment horizontal="right" vertical="top"/>
    </xf>
    <xf numFmtId="0" fontId="22" fillId="0" borderId="0">
      <alignment horizontal="left" vertical="top" wrapText="1"/>
    </xf>
    <xf numFmtId="0" fontId="1" fillId="0" borderId="196">
      <alignment horizontal="left" vertical="center" wrapText="1" indent="1"/>
    </xf>
    <xf numFmtId="0" fontId="33" fillId="2" borderId="18">
      <alignment horizontal="left" vertical="center" wrapText="1"/>
      <protection locked="0"/>
    </xf>
    <xf numFmtId="171" fontId="1" fillId="0" borderId="19" applyFill="0" applyBorder="0">
      <alignment vertical="top"/>
    </xf>
    <xf numFmtId="0" fontId="49" fillId="17" borderId="124" applyNumberFormat="0" applyAlignment="0" applyProtection="0"/>
    <xf numFmtId="0" fontId="50" fillId="0" borderId="125" applyNumberFormat="0" applyFill="0" applyAlignment="0" applyProtection="0"/>
    <xf numFmtId="0" fontId="51" fillId="18" borderId="126" applyNumberFormat="0" applyAlignment="0" applyProtection="0"/>
    <xf numFmtId="0" fontId="49" fillId="17" borderId="124" applyNumberFormat="0" applyAlignment="0" applyProtection="0"/>
    <xf numFmtId="0" fontId="49" fillId="17" borderId="124" applyNumberFormat="0" applyAlignment="0" applyProtection="0"/>
    <xf numFmtId="0" fontId="50" fillId="0" borderId="125" applyNumberFormat="0" applyFill="0" applyAlignment="0" applyProtection="0"/>
    <xf numFmtId="0" fontId="51" fillId="18" borderId="126" applyNumberFormat="0" applyAlignment="0" applyProtection="0"/>
    <xf numFmtId="0" fontId="51" fillId="18" borderId="126" applyNumberFormat="0" applyAlignment="0" applyProtection="0"/>
    <xf numFmtId="0" fontId="50" fillId="0" borderId="125" applyNumberFormat="0" applyFill="0" applyAlignment="0" applyProtection="0"/>
    <xf numFmtId="0" fontId="10" fillId="7" borderId="2">
      <alignment horizontal="center" vertical="center" wrapText="1"/>
      <protection locked="0"/>
    </xf>
    <xf numFmtId="0" fontId="33" fillId="10" borderId="18">
      <alignment horizontal="left" vertical="center" wrapText="1"/>
      <protection locked="0"/>
    </xf>
    <xf numFmtId="166" fontId="4" fillId="26" borderId="257">
      <alignment vertical="center"/>
      <protection locked="0"/>
    </xf>
    <xf numFmtId="0" fontId="4" fillId="23" borderId="257">
      <alignment horizontal="left" vertical="center" indent="1"/>
    </xf>
    <xf numFmtId="166" fontId="5" fillId="23" borderId="257">
      <alignment horizontal="right" vertical="center"/>
    </xf>
    <xf numFmtId="49" fontId="7" fillId="9" borderId="364">
      <alignment horizontal="center"/>
    </xf>
    <xf numFmtId="49" fontId="7" fillId="9" borderId="259">
      <alignment horizontal="center"/>
    </xf>
    <xf numFmtId="166" fontId="63" fillId="27" borderId="389" applyBorder="0">
      <alignment vertical="center"/>
      <protection locked="0"/>
    </xf>
    <xf numFmtId="166" fontId="4" fillId="28" borderId="294">
      <alignment vertical="center"/>
    </xf>
    <xf numFmtId="172" fontId="33" fillId="2" borderId="294">
      <alignment vertical="center"/>
      <protection locked="0"/>
    </xf>
    <xf numFmtId="0" fontId="69" fillId="0" borderId="0" applyFont="0" applyBorder="0"/>
    <xf numFmtId="0" fontId="3" fillId="0" borderId="398" applyFont="0" applyBorder="0">
      <alignment horizontal="left" wrapText="1" indent="2"/>
    </xf>
    <xf numFmtId="166" fontId="4" fillId="29" borderId="461">
      <alignment vertical="center"/>
      <protection locked="0"/>
    </xf>
  </cellStyleXfs>
  <cellXfs count="1807">
    <xf numFmtId="0" fontId="0" fillId="0" borderId="0" xfId="0"/>
    <xf numFmtId="49" fontId="7" fillId="9" borderId="450" xfId="77" applyBorder="1">
      <alignment horizontal="center"/>
    </xf>
    <xf numFmtId="0" fontId="5" fillId="0" borderId="119" xfId="0" applyNumberFormat="1" applyFont="1" applyFill="1" applyBorder="1" applyAlignment="1" applyProtection="1">
      <alignment vertical="top" wrapText="1"/>
    </xf>
    <xf numFmtId="49" fontId="7" fillId="9" borderId="99" xfId="20" applyBorder="1">
      <alignment horizontal="center"/>
    </xf>
    <xf numFmtId="49" fontId="7" fillId="9" borderId="106" xfId="21" applyBorder="1">
      <alignment horizontal="center" vertical="center"/>
    </xf>
    <xf numFmtId="166" fontId="4" fillId="13" borderId="105" xfId="25" applyBorder="1">
      <alignment horizontal="right" vertical="center"/>
      <protection locked="0"/>
    </xf>
    <xf numFmtId="49" fontId="7" fillId="9" borderId="35" xfId="20" applyBorder="1">
      <alignment horizontal="center"/>
    </xf>
    <xf numFmtId="0" fontId="23" fillId="0" borderId="51" xfId="0" applyNumberFormat="1" applyFont="1" applyFill="1" applyBorder="1" applyAlignment="1" applyProtection="1"/>
    <xf numFmtId="0" fontId="1" fillId="0" borderId="24" xfId="0" applyNumberFormat="1" applyFont="1" applyFill="1" applyBorder="1" applyAlignment="1" applyProtection="1"/>
    <xf numFmtId="0" fontId="5" fillId="0" borderId="26" xfId="0" applyNumberFormat="1" applyFont="1" applyFill="1" applyBorder="1" applyAlignment="1" applyProtection="1">
      <alignment horizontal="center"/>
    </xf>
    <xf numFmtId="0" fontId="5" fillId="0" borderId="33" xfId="0" applyNumberFormat="1" applyFont="1" applyFill="1" applyBorder="1" applyAlignment="1" applyProtection="1">
      <alignment horizontal="center"/>
    </xf>
    <xf numFmtId="0" fontId="5" fillId="0" borderId="52" xfId="0" applyNumberFormat="1" applyFont="1" applyFill="1" applyBorder="1" applyAlignment="1" applyProtection="1">
      <alignment horizontal="center"/>
    </xf>
    <xf numFmtId="0" fontId="0" fillId="0" borderId="0" xfId="0" applyFill="1" applyAlignment="1" applyProtection="1">
      <alignment wrapText="1"/>
    </xf>
    <xf numFmtId="0" fontId="0" fillId="0" borderId="0" xfId="0" applyAlignment="1" applyProtection="1">
      <alignment wrapText="1"/>
    </xf>
    <xf numFmtId="0" fontId="2" fillId="0" borderId="0" xfId="0" applyFont="1" applyFill="1" applyProtection="1"/>
    <xf numFmtId="0" fontId="2" fillId="0" borderId="0" xfId="0" applyFont="1" applyAlignment="1" applyProtection="1"/>
    <xf numFmtId="0" fontId="0" fillId="0" borderId="0" xfId="0" applyAlignment="1" applyProtection="1">
      <alignment vertical="center" wrapText="1"/>
    </xf>
    <xf numFmtId="0" fontId="0" fillId="0" borderId="0" xfId="0" applyProtection="1"/>
    <xf numFmtId="0" fontId="0" fillId="0" borderId="0" xfId="0" applyAlignment="1" applyProtection="1">
      <alignment vertical="center"/>
    </xf>
    <xf numFmtId="0" fontId="0" fillId="0" borderId="0" xfId="0" applyAlignment="1" applyProtection="1"/>
    <xf numFmtId="0" fontId="2" fillId="0" borderId="0" xfId="0" applyFont="1" applyProtection="1"/>
    <xf numFmtId="0" fontId="2" fillId="0" borderId="0" xfId="0" applyFont="1"/>
    <xf numFmtId="0" fontId="0" fillId="6" borderId="0" xfId="0" applyFill="1" applyProtection="1"/>
    <xf numFmtId="0" fontId="0" fillId="6" borderId="0" xfId="0" applyFill="1" applyAlignment="1" applyProtection="1">
      <alignment vertical="center"/>
    </xf>
    <xf numFmtId="0" fontId="0" fillId="6" borderId="0" xfId="0" applyFill="1" applyAlignment="1" applyProtection="1"/>
    <xf numFmtId="0" fontId="0" fillId="8" borderId="0" xfId="0" applyFill="1" applyProtection="1"/>
    <xf numFmtId="0" fontId="0" fillId="8" borderId="0" xfId="0" applyFill="1" applyAlignment="1" applyProtection="1"/>
    <xf numFmtId="0" fontId="0" fillId="8" borderId="0" xfId="0" applyFill="1" applyAlignment="1" applyProtection="1">
      <alignment wrapText="1"/>
    </xf>
    <xf numFmtId="0" fontId="0" fillId="8" borderId="0" xfId="0" applyFill="1" applyAlignment="1" applyProtection="1">
      <alignment vertical="center"/>
    </xf>
    <xf numFmtId="0" fontId="2" fillId="0" borderId="0" xfId="0" applyFont="1" applyFill="1" applyBorder="1" applyProtection="1"/>
    <xf numFmtId="0" fontId="2" fillId="0" borderId="0" xfId="0" applyFont="1" applyAlignment="1" applyProtection="1">
      <alignment vertical="center"/>
    </xf>
    <xf numFmtId="0" fontId="2" fillId="0" borderId="0" xfId="0" applyFont="1"/>
    <xf numFmtId="0" fontId="2" fillId="0" borderId="0" xfId="0" applyNumberFormat="1" applyFont="1" applyFill="1" applyProtection="1"/>
    <xf numFmtId="0" fontId="0" fillId="0" borderId="0" xfId="0" applyNumberFormat="1" applyFill="1" applyProtection="1"/>
    <xf numFmtId="0" fontId="4" fillId="0" borderId="0" xfId="0" applyNumberFormat="1" applyFont="1" applyFill="1" applyProtection="1"/>
    <xf numFmtId="0" fontId="0" fillId="0" borderId="0" xfId="0" applyNumberFormat="1" applyFill="1" applyAlignment="1" applyProtection="1">
      <alignment vertical="top"/>
    </xf>
    <xf numFmtId="0" fontId="0" fillId="0" borderId="0" xfId="0" applyNumberFormat="1" applyFill="1" applyBorder="1" applyAlignment="1" applyProtection="1"/>
    <xf numFmtId="0" fontId="0" fillId="0" borderId="0" xfId="0" applyNumberFormat="1" applyFill="1" applyAlignment="1" applyProtection="1"/>
    <xf numFmtId="0" fontId="5" fillId="0" borderId="0" xfId="0" applyNumberFormat="1" applyFont="1" applyFill="1" applyAlignment="1" applyProtection="1"/>
    <xf numFmtId="0" fontId="14" fillId="0" borderId="0" xfId="0" applyNumberFormat="1" applyFont="1" applyFill="1" applyAlignment="1" applyProtection="1"/>
    <xf numFmtId="0" fontId="4" fillId="0" borderId="0" xfId="0" applyNumberFormat="1" applyFont="1" applyFill="1" applyAlignment="1" applyProtection="1">
      <alignment vertical="center"/>
    </xf>
    <xf numFmtId="0" fontId="12" fillId="0" borderId="0" xfId="0" applyNumberFormat="1" applyFont="1" applyFill="1" applyAlignment="1" applyProtection="1"/>
    <xf numFmtId="0" fontId="9" fillId="0" borderId="0" xfId="0" applyNumberFormat="1" applyFont="1" applyFill="1" applyAlignment="1" applyProtection="1"/>
    <xf numFmtId="0" fontId="5" fillId="0" borderId="0" xfId="0" applyNumberFormat="1" applyFont="1" applyFill="1" applyAlignment="1" applyProtection="1"/>
    <xf numFmtId="0" fontId="5"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horizontal="left" vertical="center" wrapText="1" indent="1"/>
    </xf>
    <xf numFmtId="0" fontId="11" fillId="0" borderId="0" xfId="1" applyNumberFormat="1" applyFill="1" applyAlignment="1" applyProtection="1"/>
    <xf numFmtId="0" fontId="4" fillId="0" borderId="0" xfId="0" applyNumberFormat="1" applyFont="1" applyFill="1" applyBorder="1" applyAlignment="1" applyProtection="1">
      <alignment horizontal="right" vertical="center"/>
    </xf>
    <xf numFmtId="0" fontId="5" fillId="0" borderId="0" xfId="0" applyNumberFormat="1" applyFont="1" applyFill="1" applyBorder="1" applyAlignment="1" applyProtection="1">
      <alignment horizontal="right" vertical="center"/>
    </xf>
    <xf numFmtId="0" fontId="5" fillId="0" borderId="0" xfId="0" applyNumberFormat="1" applyFont="1" applyFill="1" applyAlignment="1" applyProtection="1">
      <alignment horizontal="right"/>
    </xf>
    <xf numFmtId="0" fontId="0" fillId="0" borderId="0" xfId="0" applyNumberFormat="1" applyFill="1" applyAlignment="1" applyProtection="1">
      <alignment horizontal="left"/>
    </xf>
    <xf numFmtId="0" fontId="0" fillId="0" borderId="0" xfId="0" applyNumberFormat="1" applyFill="1" applyAlignment="1" applyProtection="1">
      <alignment vertical="center"/>
    </xf>
    <xf numFmtId="0" fontId="4" fillId="0" borderId="0" xfId="0" applyNumberFormat="1" applyFont="1" applyFill="1" applyAlignment="1" applyProtection="1"/>
    <xf numFmtId="0" fontId="5" fillId="0" borderId="0" xfId="0" applyNumberFormat="1" applyFont="1" applyFill="1" applyBorder="1" applyAlignment="1" applyProtection="1"/>
    <xf numFmtId="0" fontId="4"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0" fillId="0" borderId="0" xfId="0" applyNumberFormat="1" applyFill="1" applyAlignment="1" applyProtection="1">
      <alignment wrapText="1"/>
    </xf>
    <xf numFmtId="0" fontId="11" fillId="0" borderId="0" xfId="1" applyNumberFormat="1" applyFont="1" applyFill="1" applyAlignment="1" applyProtection="1"/>
    <xf numFmtId="0" fontId="0" fillId="0" borderId="0" xfId="0" applyNumberFormat="1" applyFill="1" applyAlignment="1" applyProtection="1">
      <alignment horizontal="left" vertical="center" indent="1"/>
    </xf>
    <xf numFmtId="0" fontId="4" fillId="0" borderId="0" xfId="0" applyNumberFormat="1" applyFont="1" applyFill="1" applyAlignment="1" applyProtection="1">
      <alignment wrapText="1"/>
    </xf>
    <xf numFmtId="0" fontId="4" fillId="0" borderId="0" xfId="0" applyNumberFormat="1" applyFont="1" applyFill="1" applyBorder="1" applyAlignment="1" applyProtection="1">
      <alignment horizontal="left" vertical="center"/>
    </xf>
    <xf numFmtId="0" fontId="7" fillId="0" borderId="0" xfId="0" applyNumberFormat="1" applyFont="1" applyFill="1" applyBorder="1" applyAlignment="1" applyProtection="1">
      <alignment horizontal="center"/>
    </xf>
    <xf numFmtId="0" fontId="6" fillId="0" borderId="0" xfId="0" applyNumberFormat="1" applyFont="1" applyFill="1" applyAlignment="1" applyProtection="1"/>
    <xf numFmtId="0" fontId="0" fillId="0" borderId="0" xfId="0" applyNumberFormat="1" applyFill="1" applyBorder="1" applyAlignment="1" applyProtection="1">
      <alignment horizontal="center"/>
    </xf>
    <xf numFmtId="0" fontId="4" fillId="0" borderId="0" xfId="0" applyNumberFormat="1" applyFont="1" applyFill="1" applyBorder="1" applyAlignment="1" applyProtection="1">
      <alignment horizontal="center"/>
    </xf>
    <xf numFmtId="0" fontId="7" fillId="0" borderId="0" xfId="0" applyNumberFormat="1" applyFont="1" applyFill="1" applyBorder="1" applyProtection="1"/>
    <xf numFmtId="0" fontId="1" fillId="0" borderId="0" xfId="0" applyNumberFormat="1" applyFont="1" applyFill="1" applyAlignment="1" applyProtection="1"/>
    <xf numFmtId="0" fontId="2" fillId="0" borderId="0" xfId="0" applyNumberFormat="1" applyFont="1" applyFill="1" applyAlignment="1" applyProtection="1">
      <alignment vertical="center"/>
    </xf>
    <xf numFmtId="0" fontId="2" fillId="0" borderId="0" xfId="0" applyNumberFormat="1" applyFont="1" applyFill="1" applyAlignment="1" applyProtection="1"/>
    <xf numFmtId="0" fontId="4" fillId="0" borderId="0" xfId="0" applyNumberFormat="1" applyFont="1" applyFill="1" applyAlignment="1" applyProtection="1">
      <alignment horizontal="center"/>
    </xf>
    <xf numFmtId="0" fontId="0" fillId="0" borderId="0" xfId="0" applyNumberFormat="1" applyFill="1" applyBorder="1" applyProtection="1"/>
    <xf numFmtId="0" fontId="15" fillId="0" borderId="0" xfId="0" applyNumberFormat="1" applyFont="1" applyFill="1" applyAlignment="1" applyProtection="1"/>
    <xf numFmtId="0" fontId="2" fillId="0" borderId="0" xfId="0" applyNumberFormat="1" applyFont="1" applyFill="1" applyBorder="1" applyAlignment="1" applyProtection="1">
      <alignment horizontal="right" vertical="top" wrapText="1"/>
    </xf>
    <xf numFmtId="0" fontId="7"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right"/>
    </xf>
    <xf numFmtId="0" fontId="4" fillId="0" borderId="0" xfId="0" applyNumberFormat="1" applyFont="1" applyFill="1" applyBorder="1" applyProtection="1"/>
    <xf numFmtId="0" fontId="4" fillId="0" borderId="0" xfId="0" applyNumberFormat="1" applyFont="1" applyFill="1" applyBorder="1" applyAlignment="1" applyProtection="1">
      <alignment horizontal="left" vertical="center" indent="1"/>
    </xf>
    <xf numFmtId="0" fontId="4" fillId="0" borderId="0" xfId="0" applyNumberFormat="1" applyFont="1" applyFill="1" applyBorder="1" applyAlignment="1" applyProtection="1"/>
    <xf numFmtId="0" fontId="5" fillId="0" borderId="0" xfId="0" applyNumberFormat="1" applyFont="1" applyFill="1" applyBorder="1" applyProtection="1"/>
    <xf numFmtId="0" fontId="4" fillId="0" borderId="7" xfId="0" applyNumberFormat="1" applyFont="1" applyFill="1" applyBorder="1" applyAlignment="1" applyProtection="1">
      <alignment vertical="center"/>
    </xf>
    <xf numFmtId="0" fontId="2" fillId="0" borderId="0" xfId="0" applyNumberFormat="1" applyFont="1" applyFill="1" applyBorder="1" applyProtection="1"/>
    <xf numFmtId="0" fontId="23" fillId="0" borderId="0" xfId="0" applyNumberFormat="1" applyFont="1" applyFill="1" applyBorder="1" applyAlignment="1" applyProtection="1">
      <alignment vertical="center"/>
    </xf>
    <xf numFmtId="0" fontId="26" fillId="0" borderId="0" xfId="0" applyNumberFormat="1" applyFont="1" applyFill="1" applyProtection="1"/>
    <xf numFmtId="0" fontId="1" fillId="0" borderId="0" xfId="0" applyNumberFormat="1" applyFont="1" applyFill="1" applyBorder="1" applyAlignment="1" applyProtection="1">
      <alignment vertical="center"/>
    </xf>
    <xf numFmtId="0" fontId="8" fillId="0" borderId="0" xfId="0" applyNumberFormat="1" applyFont="1" applyFill="1" applyAlignment="1" applyProtection="1">
      <alignment horizontal="right"/>
    </xf>
    <xf numFmtId="0" fontId="0" fillId="0" borderId="0" xfId="0" applyNumberFormat="1" applyFill="1" applyAlignment="1" applyProtection="1">
      <alignment vertical="center" wrapText="1"/>
    </xf>
    <xf numFmtId="0" fontId="4" fillId="0" borderId="0" xfId="0" applyNumberFormat="1" applyFont="1" applyFill="1" applyBorder="1" applyAlignment="1" applyProtection="1">
      <alignment horizontal="center" vertical="center" wrapText="1"/>
    </xf>
    <xf numFmtId="0" fontId="0" fillId="0" borderId="0" xfId="0" applyNumberFormat="1" applyFont="1" applyFill="1" applyAlignment="1" applyProtection="1"/>
    <xf numFmtId="0" fontId="1" fillId="0" borderId="0" xfId="0" applyNumberFormat="1" applyFont="1" applyFill="1" applyProtection="1"/>
    <xf numFmtId="0" fontId="2" fillId="0" borderId="0" xfId="0" applyNumberFormat="1" applyFont="1" applyFill="1" applyProtection="1"/>
    <xf numFmtId="0" fontId="1" fillId="0" borderId="0" xfId="0" quotePrefix="1" applyNumberFormat="1" applyFont="1" applyFill="1" applyBorder="1" applyAlignment="1" applyProtection="1">
      <alignment horizontal="center"/>
    </xf>
    <xf numFmtId="0" fontId="2" fillId="0" borderId="0" xfId="0" applyFont="1" applyFill="1"/>
    <xf numFmtId="166" fontId="14" fillId="0" borderId="0" xfId="0" applyNumberFormat="1" applyFont="1" applyFill="1" applyAlignment="1" applyProtection="1"/>
    <xf numFmtId="166" fontId="3" fillId="0" borderId="0" xfId="0" applyNumberFormat="1" applyFont="1" applyFill="1" applyBorder="1" applyAlignment="1" applyProtection="1">
      <alignment horizontal="left"/>
    </xf>
    <xf numFmtId="166" fontId="4" fillId="0" borderId="0" xfId="0" applyNumberFormat="1" applyFont="1" applyFill="1" applyBorder="1" applyAlignment="1" applyProtection="1">
      <alignment horizontal="right" vertical="center"/>
    </xf>
    <xf numFmtId="166" fontId="5" fillId="0" borderId="0" xfId="0" applyNumberFormat="1" applyFont="1" applyFill="1" applyBorder="1" applyAlignment="1" applyProtection="1">
      <alignment horizontal="right" vertical="center"/>
    </xf>
    <xf numFmtId="166" fontId="13" fillId="0" borderId="0" xfId="0" applyNumberFormat="1" applyFont="1" applyFill="1" applyAlignment="1" applyProtection="1"/>
    <xf numFmtId="0" fontId="0" fillId="0" borderId="0" xfId="0" applyProtection="1">
      <protection locked="0"/>
    </xf>
    <xf numFmtId="0" fontId="1" fillId="0" borderId="0" xfId="0" applyNumberFormat="1" applyFont="1" applyFill="1" applyBorder="1" applyAlignment="1" applyProtection="1"/>
    <xf numFmtId="166" fontId="1" fillId="0" borderId="0" xfId="0" applyNumberFormat="1" applyFont="1" applyFill="1" applyBorder="1" applyAlignment="1" applyProtection="1">
      <alignment vertical="center"/>
    </xf>
    <xf numFmtId="49" fontId="7" fillId="0" borderId="0" xfId="0" applyNumberFormat="1" applyFont="1" applyFill="1" applyBorder="1" applyAlignment="1" applyProtection="1">
      <alignment horizontal="center" vertical="center"/>
    </xf>
    <xf numFmtId="0" fontId="0" fillId="0" borderId="0" xfId="0" applyBorder="1" applyProtection="1"/>
    <xf numFmtId="0" fontId="7" fillId="0" borderId="0" xfId="0" applyNumberFormat="1" applyFont="1" applyFill="1" applyBorder="1" applyAlignment="1" applyProtection="1">
      <alignment horizontal="center" vertical="top"/>
    </xf>
    <xf numFmtId="0" fontId="2" fillId="0" borderId="0" xfId="0" applyFont="1" applyBorder="1" applyProtection="1"/>
    <xf numFmtId="0" fontId="1" fillId="0" borderId="0" xfId="0" applyNumberFormat="1" applyFont="1" applyFill="1" applyBorder="1" applyAlignment="1" applyProtection="1">
      <alignment horizontal="right"/>
    </xf>
    <xf numFmtId="0" fontId="0" fillId="0" borderId="0" xfId="0" applyFill="1" applyAlignment="1" applyProtection="1">
      <alignment vertical="center"/>
    </xf>
    <xf numFmtId="0" fontId="5" fillId="0" borderId="0" xfId="0" applyNumberFormat="1" applyFont="1" applyFill="1" applyBorder="1" applyAlignment="1" applyProtection="1">
      <alignment wrapText="1"/>
    </xf>
    <xf numFmtId="0" fontId="34" fillId="0" borderId="0" xfId="0" applyFont="1" applyProtection="1"/>
    <xf numFmtId="0" fontId="34" fillId="0" borderId="0" xfId="0" applyNumberFormat="1" applyFont="1" applyFill="1" applyProtection="1"/>
    <xf numFmtId="0" fontId="17" fillId="0" borderId="0" xfId="0" applyFont="1" applyProtection="1"/>
    <xf numFmtId="0" fontId="2" fillId="0" borderId="0" xfId="0" applyFont="1" applyBorder="1"/>
    <xf numFmtId="166" fontId="7" fillId="0" borderId="0" xfId="0" applyNumberFormat="1" applyFont="1" applyFill="1" applyBorder="1" applyAlignment="1" applyProtection="1">
      <alignment horizontal="center"/>
    </xf>
    <xf numFmtId="0" fontId="9" fillId="0" borderId="8" xfId="0" applyNumberFormat="1" applyFont="1" applyFill="1" applyBorder="1" applyAlignment="1" applyProtection="1"/>
    <xf numFmtId="0" fontId="5" fillId="0" borderId="8" xfId="0" applyNumberFormat="1" applyFont="1" applyFill="1" applyBorder="1" applyAlignment="1" applyProtection="1"/>
    <xf numFmtId="166" fontId="14" fillId="0" borderId="8" xfId="0" applyNumberFormat="1" applyFont="1" applyFill="1" applyBorder="1" applyAlignment="1" applyProtection="1"/>
    <xf numFmtId="0" fontId="4" fillId="0" borderId="8" xfId="0" applyNumberFormat="1" applyFont="1" applyFill="1" applyBorder="1" applyProtection="1"/>
    <xf numFmtId="0" fontId="7" fillId="0" borderId="3" xfId="0" applyNumberFormat="1" applyFont="1" applyFill="1" applyBorder="1" applyAlignment="1" applyProtection="1">
      <alignment horizontal="center"/>
    </xf>
    <xf numFmtId="0" fontId="35" fillId="0" borderId="0" xfId="0" applyNumberFormat="1" applyFont="1" applyFill="1" applyBorder="1" applyProtection="1"/>
    <xf numFmtId="0" fontId="17" fillId="0" borderId="0" xfId="0" applyNumberFormat="1" applyFont="1" applyFill="1" applyBorder="1" applyAlignment="1" applyProtection="1">
      <alignment horizontal="center" vertical="center"/>
    </xf>
    <xf numFmtId="0" fontId="0" fillId="0" borderId="0" xfId="0" applyNumberFormat="1" applyFill="1" applyAlignment="1" applyProtection="1"/>
    <xf numFmtId="0" fontId="0" fillId="0" borderId="0" xfId="0" applyNumberFormat="1" applyFill="1" applyBorder="1" applyProtection="1"/>
    <xf numFmtId="0" fontId="0" fillId="0" borderId="0" xfId="0" applyFill="1" applyProtection="1"/>
    <xf numFmtId="0" fontId="0" fillId="0" borderId="0" xfId="0" applyAlignment="1" applyProtection="1"/>
    <xf numFmtId="0" fontId="2" fillId="0" borderId="0" xfId="0" applyFont="1" applyProtection="1"/>
    <xf numFmtId="0" fontId="2" fillId="0" borderId="0" xfId="0" applyNumberFormat="1" applyFont="1" applyFill="1" applyProtection="1"/>
    <xf numFmtId="0" fontId="0" fillId="0" borderId="0" xfId="0" applyNumberFormat="1" applyFill="1" applyProtection="1"/>
    <xf numFmtId="0" fontId="4" fillId="0" borderId="0" xfId="0" applyNumberFormat="1" applyFont="1" applyFill="1" applyProtection="1"/>
    <xf numFmtId="0" fontId="5" fillId="0" borderId="0" xfId="0" applyNumberFormat="1" applyFont="1" applyFill="1" applyAlignment="1" applyProtection="1"/>
    <xf numFmtId="0" fontId="5" fillId="0" borderId="0" xfId="0" applyNumberFormat="1" applyFont="1" applyFill="1" applyAlignment="1" applyProtection="1">
      <alignment horizontal="right"/>
    </xf>
    <xf numFmtId="0" fontId="4" fillId="0" borderId="0" xfId="0" applyNumberFormat="1" applyFont="1" applyFill="1" applyBorder="1" applyAlignment="1" applyProtection="1">
      <alignment horizontal="center"/>
    </xf>
    <xf numFmtId="0" fontId="2" fillId="0" borderId="0" xfId="0" applyNumberFormat="1" applyFont="1" applyFill="1" applyAlignment="1" applyProtection="1"/>
    <xf numFmtId="0" fontId="4" fillId="0" borderId="0" xfId="0" applyNumberFormat="1" applyFont="1" applyFill="1" applyBorder="1" applyProtection="1"/>
    <xf numFmtId="0" fontId="4" fillId="0" borderId="0" xfId="0" applyNumberFormat="1" applyFont="1" applyFill="1" applyBorder="1" applyAlignment="1" applyProtection="1">
      <alignment horizontal="center" vertical="center"/>
    </xf>
    <xf numFmtId="0" fontId="0" fillId="0" borderId="0" xfId="0" applyProtection="1"/>
    <xf numFmtId="0" fontId="7" fillId="0" borderId="13" xfId="0" applyNumberFormat="1" applyFont="1" applyFill="1" applyBorder="1" applyAlignment="1" applyProtection="1">
      <alignment horizontal="center"/>
    </xf>
    <xf numFmtId="0" fontId="7" fillId="0" borderId="12" xfId="0" applyNumberFormat="1" applyFont="1" applyFill="1" applyBorder="1" applyAlignment="1" applyProtection="1">
      <alignment horizontal="center" vertical="center"/>
    </xf>
    <xf numFmtId="0" fontId="4" fillId="14" borderId="0" xfId="0" applyNumberFormat="1" applyFont="1" applyFill="1" applyAlignment="1" applyProtection="1">
      <alignment horizontal="left"/>
    </xf>
    <xf numFmtId="0" fontId="2" fillId="0" borderId="0" xfId="0" applyFont="1" applyFill="1" applyProtection="1"/>
    <xf numFmtId="0" fontId="0" fillId="0" borderId="0" xfId="0" applyProtection="1"/>
    <xf numFmtId="0" fontId="4" fillId="0" borderId="0" xfId="0" applyNumberFormat="1" applyFont="1" applyFill="1" applyProtection="1"/>
    <xf numFmtId="0" fontId="7" fillId="0" borderId="11"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wrapText="1"/>
    </xf>
    <xf numFmtId="0" fontId="34" fillId="0" borderId="0" xfId="0" applyFont="1" applyProtection="1"/>
    <xf numFmtId="166" fontId="5" fillId="0" borderId="0" xfId="0" applyNumberFormat="1" applyFont="1" applyFill="1" applyBorder="1" applyAlignment="1" applyProtection="1">
      <alignment vertical="center"/>
    </xf>
    <xf numFmtId="0" fontId="4" fillId="0" borderId="16" xfId="0" applyNumberFormat="1" applyFont="1" applyFill="1" applyBorder="1" applyAlignment="1" applyProtection="1">
      <alignment vertical="center"/>
    </xf>
    <xf numFmtId="0" fontId="27" fillId="0" borderId="0" xfId="0" applyNumberFormat="1" applyFont="1" applyFill="1" applyBorder="1" applyAlignment="1" applyProtection="1">
      <alignment horizontal="center" vertical="center" wrapText="1"/>
    </xf>
    <xf numFmtId="0" fontId="7" fillId="0" borderId="29" xfId="0" applyNumberFormat="1" applyFont="1" applyFill="1" applyBorder="1" applyAlignment="1" applyProtection="1">
      <alignment horizontal="center"/>
    </xf>
    <xf numFmtId="0" fontId="7" fillId="0" borderId="28"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vertical="center"/>
    </xf>
    <xf numFmtId="166" fontId="35" fillId="0" borderId="0" xfId="0" applyNumberFormat="1" applyFont="1" applyBorder="1" applyProtection="1"/>
    <xf numFmtId="0" fontId="7" fillId="0" borderId="33" xfId="0" applyNumberFormat="1" applyFont="1" applyFill="1" applyBorder="1" applyAlignment="1" applyProtection="1">
      <alignment horizontal="center"/>
    </xf>
    <xf numFmtId="0" fontId="7" fillId="0" borderId="34" xfId="0" applyNumberFormat="1" applyFont="1" applyFill="1" applyBorder="1" applyAlignment="1" applyProtection="1">
      <alignment horizontal="center" wrapText="1"/>
    </xf>
    <xf numFmtId="166" fontId="4" fillId="0" borderId="36" xfId="0" applyNumberFormat="1" applyFont="1" applyFill="1" applyBorder="1" applyAlignment="1" applyProtection="1">
      <alignment vertical="center"/>
    </xf>
    <xf numFmtId="166" fontId="4" fillId="0" borderId="33" xfId="0" applyNumberFormat="1" applyFont="1" applyFill="1" applyBorder="1" applyAlignment="1" applyProtection="1">
      <alignment vertical="center"/>
    </xf>
    <xf numFmtId="0" fontId="0" fillId="0" borderId="8" xfId="0" applyBorder="1"/>
    <xf numFmtId="0" fontId="4" fillId="0" borderId="39" xfId="0" applyNumberFormat="1" applyFont="1" applyFill="1" applyBorder="1" applyAlignment="1" applyProtection="1">
      <alignment horizontal="right" vertical="center"/>
    </xf>
    <xf numFmtId="0" fontId="4" fillId="0" borderId="40" xfId="0" applyNumberFormat="1" applyFont="1" applyFill="1" applyBorder="1" applyAlignment="1" applyProtection="1">
      <alignment horizontal="right" vertical="center"/>
    </xf>
    <xf numFmtId="0" fontId="17" fillId="0" borderId="0" xfId="0" applyNumberFormat="1" applyFont="1" applyFill="1" applyProtection="1"/>
    <xf numFmtId="0" fontId="0" fillId="0" borderId="8" xfId="0" applyBorder="1" applyAlignment="1">
      <alignment horizontal="center" vertical="center"/>
    </xf>
    <xf numFmtId="0" fontId="44" fillId="0" borderId="0" xfId="0" applyFont="1" applyProtection="1"/>
    <xf numFmtId="0" fontId="45" fillId="0" borderId="0" xfId="0" applyFont="1" applyProtection="1"/>
    <xf numFmtId="0" fontId="45" fillId="0" borderId="0" xfId="0" applyNumberFormat="1" applyFont="1" applyFill="1" applyProtection="1"/>
    <xf numFmtId="166" fontId="2" fillId="11" borderId="14" xfId="18" applyBorder="1">
      <alignment vertical="center"/>
    </xf>
    <xf numFmtId="49" fontId="7" fillId="9" borderId="43" xfId="21" applyBorder="1">
      <alignment horizontal="center" vertical="center"/>
    </xf>
    <xf numFmtId="166" fontId="4" fillId="7" borderId="43" xfId="22" applyBorder="1">
      <alignment vertical="center"/>
      <protection locked="0"/>
    </xf>
    <xf numFmtId="166" fontId="4" fillId="10" borderId="43" xfId="23">
      <alignment vertical="center"/>
      <protection locked="0"/>
    </xf>
    <xf numFmtId="0" fontId="47" fillId="0" borderId="0" xfId="0" applyNumberFormat="1" applyFont="1" applyFill="1" applyBorder="1" applyAlignment="1" applyProtection="1">
      <alignment horizontal="left"/>
    </xf>
    <xf numFmtId="0" fontId="17" fillId="0" borderId="0" xfId="0" applyNumberFormat="1" applyFont="1" applyFill="1" applyBorder="1" applyAlignment="1" applyProtection="1">
      <alignment horizontal="left" vertical="center"/>
    </xf>
    <xf numFmtId="0" fontId="17" fillId="0" borderId="0" xfId="24">
      <alignment horizontal="left" vertical="center"/>
    </xf>
    <xf numFmtId="166" fontId="4" fillId="0" borderId="43" xfId="2">
      <alignment vertical="center"/>
    </xf>
    <xf numFmtId="166" fontId="5" fillId="0" borderId="48" xfId="19">
      <alignment horizontal="right" vertical="center"/>
    </xf>
    <xf numFmtId="166" fontId="5" fillId="0" borderId="43" xfId="26">
      <alignment horizontal="right" vertical="center"/>
    </xf>
    <xf numFmtId="0" fontId="1" fillId="0" borderId="53" xfId="0" applyNumberFormat="1" applyFont="1" applyFill="1" applyBorder="1" applyAlignment="1" applyProtection="1"/>
    <xf numFmtId="0" fontId="1" fillId="0" borderId="47" xfId="0" applyNumberFormat="1" applyFont="1" applyFill="1" applyBorder="1" applyAlignment="1" applyProtection="1">
      <alignment vertical="center"/>
    </xf>
    <xf numFmtId="0" fontId="5" fillId="0" borderId="45" xfId="0" applyNumberFormat="1" applyFont="1" applyFill="1" applyBorder="1" applyAlignment="1" applyProtection="1">
      <alignment horizontal="center"/>
    </xf>
    <xf numFmtId="0" fontId="5" fillId="0" borderId="46" xfId="0" applyNumberFormat="1" applyFont="1" applyFill="1" applyBorder="1" applyAlignment="1" applyProtection="1">
      <alignment horizontal="center"/>
    </xf>
    <xf numFmtId="0" fontId="5" fillId="0" borderId="43" xfId="0" applyNumberFormat="1" applyFont="1" applyFill="1" applyBorder="1" applyAlignment="1" applyProtection="1">
      <alignment horizontal="center"/>
    </xf>
    <xf numFmtId="0" fontId="2" fillId="0" borderId="31" xfId="0" applyNumberFormat="1" applyFont="1" applyFill="1" applyBorder="1" applyProtection="1"/>
    <xf numFmtId="0" fontId="2" fillId="14" borderId="43" xfId="0" applyNumberFormat="1" applyFont="1" applyFill="1" applyBorder="1" applyAlignment="1" applyProtection="1">
      <alignment horizontal="left" vertical="center" wrapText="1" indent="1"/>
    </xf>
    <xf numFmtId="166" fontId="4" fillId="10" borderId="43" xfId="23" applyBorder="1">
      <alignment vertical="center"/>
      <protection locked="0"/>
    </xf>
    <xf numFmtId="0" fontId="4" fillId="0" borderId="43" xfId="0" applyNumberFormat="1" applyFont="1" applyFill="1" applyBorder="1" applyAlignment="1" applyProtection="1">
      <alignment horizontal="center" vertical="center"/>
    </xf>
    <xf numFmtId="0" fontId="2" fillId="0" borderId="43" xfId="0" applyNumberFormat="1" applyFont="1" applyFill="1" applyBorder="1" applyAlignment="1" applyProtection="1">
      <alignment horizontal="left" vertical="center" wrapText="1" indent="1"/>
    </xf>
    <xf numFmtId="0" fontId="1" fillId="0" borderId="43" xfId="0" applyNumberFormat="1" applyFont="1" applyFill="1" applyBorder="1" applyAlignment="1" applyProtection="1">
      <alignment vertical="center"/>
    </xf>
    <xf numFmtId="166" fontId="5" fillId="0" borderId="50" xfId="19" applyBorder="1">
      <alignment horizontal="right" vertical="center"/>
    </xf>
    <xf numFmtId="0" fontId="5" fillId="0" borderId="46" xfId="0" applyNumberFormat="1" applyFont="1" applyFill="1" applyBorder="1" applyAlignment="1" applyProtection="1">
      <alignment horizontal="right" vertical="center"/>
    </xf>
    <xf numFmtId="0" fontId="5" fillId="0" borderId="43" xfId="0" applyNumberFormat="1" applyFont="1" applyFill="1" applyBorder="1" applyAlignment="1" applyProtection="1">
      <alignment horizontal="center" vertical="center"/>
    </xf>
    <xf numFmtId="0" fontId="5" fillId="0" borderId="41" xfId="0" applyNumberFormat="1" applyFont="1" applyFill="1" applyBorder="1" applyAlignment="1" applyProtection="1">
      <alignment vertical="center"/>
    </xf>
    <xf numFmtId="0" fontId="4" fillId="0" borderId="54" xfId="0" applyNumberFormat="1" applyFont="1" applyFill="1" applyBorder="1" applyAlignment="1" applyProtection="1">
      <alignment horizontal="left" vertical="center" indent="1"/>
    </xf>
    <xf numFmtId="0" fontId="4" fillId="0" borderId="22" xfId="0" applyNumberFormat="1" applyFont="1" applyFill="1" applyBorder="1" applyAlignment="1" applyProtection="1">
      <alignment horizontal="center" vertical="center"/>
    </xf>
    <xf numFmtId="0" fontId="4" fillId="0" borderId="55" xfId="0" applyNumberFormat="1" applyFont="1" applyFill="1" applyBorder="1" applyAlignment="1" applyProtection="1">
      <alignment horizontal="center" vertical="center"/>
    </xf>
    <xf numFmtId="0" fontId="4" fillId="0" borderId="56" xfId="0" applyNumberFormat="1" applyFont="1" applyFill="1" applyBorder="1" applyAlignment="1" applyProtection="1">
      <alignment horizontal="center" vertical="center"/>
    </xf>
    <xf numFmtId="0" fontId="46" fillId="0" borderId="0" xfId="24" applyFont="1">
      <alignment horizontal="left" vertical="center"/>
    </xf>
    <xf numFmtId="0" fontId="7" fillId="0" borderId="26" xfId="0" applyNumberFormat="1" applyFont="1" applyFill="1" applyBorder="1" applyAlignment="1" applyProtection="1">
      <alignment horizontal="center"/>
    </xf>
    <xf numFmtId="0" fontId="7" fillId="0" borderId="52" xfId="0" applyNumberFormat="1" applyFont="1" applyFill="1" applyBorder="1" applyAlignment="1" applyProtection="1">
      <alignment horizontal="center"/>
    </xf>
    <xf numFmtId="0" fontId="7" fillId="0" borderId="58" xfId="0" applyNumberFormat="1" applyFont="1" applyFill="1" applyBorder="1" applyAlignment="1" applyProtection="1">
      <alignment horizontal="center"/>
    </xf>
    <xf numFmtId="0" fontId="7" fillId="0" borderId="44" xfId="0" applyNumberFormat="1" applyFont="1" applyFill="1" applyBorder="1" applyAlignment="1" applyProtection="1">
      <alignment horizontal="center"/>
    </xf>
    <xf numFmtId="0" fontId="1" fillId="0" borderId="24" xfId="0" applyNumberFormat="1" applyFont="1" applyFill="1" applyBorder="1" applyAlignment="1" applyProtection="1">
      <alignment vertical="top"/>
    </xf>
    <xf numFmtId="0" fontId="0" fillId="0" borderId="0" xfId="0" applyBorder="1" applyAlignment="1" applyProtection="1">
      <alignment vertical="center"/>
    </xf>
    <xf numFmtId="0" fontId="2" fillId="0" borderId="43" xfId="0" applyNumberFormat="1" applyFont="1" applyFill="1" applyBorder="1" applyAlignment="1" applyProtection="1">
      <alignment horizontal="left" vertical="center" indent="1"/>
    </xf>
    <xf numFmtId="0" fontId="7" fillId="0" borderId="58" xfId="0" applyNumberFormat="1" applyFont="1" applyFill="1" applyBorder="1" applyAlignment="1" applyProtection="1">
      <alignment horizontal="center" vertical="top"/>
    </xf>
    <xf numFmtId="0" fontId="7" fillId="0" borderId="57" xfId="0" applyNumberFormat="1" applyFont="1" applyFill="1" applyBorder="1" applyAlignment="1" applyProtection="1">
      <alignment horizontal="center" vertical="top"/>
    </xf>
    <xf numFmtId="0" fontId="7" fillId="0" borderId="57" xfId="0" applyNumberFormat="1" applyFont="1" applyFill="1" applyBorder="1" applyAlignment="1" applyProtection="1">
      <alignment horizontal="center"/>
    </xf>
    <xf numFmtId="0" fontId="7" fillId="0" borderId="61" xfId="0" applyNumberFormat="1" applyFont="1" applyFill="1" applyBorder="1" applyAlignment="1" applyProtection="1">
      <alignment horizontal="center" vertical="top"/>
    </xf>
    <xf numFmtId="0" fontId="2" fillId="0" borderId="43" xfId="0" applyNumberFormat="1" applyFont="1" applyFill="1" applyBorder="1" applyAlignment="1" applyProtection="1">
      <alignment horizontal="left" vertical="center" wrapText="1" indent="1"/>
    </xf>
    <xf numFmtId="166" fontId="5" fillId="0" borderId="48" xfId="19" applyBorder="1">
      <alignment horizontal="right" vertical="center"/>
    </xf>
    <xf numFmtId="0" fontId="4" fillId="0" borderId="60" xfId="0" applyNumberFormat="1" applyFont="1" applyFill="1" applyBorder="1" applyAlignment="1" applyProtection="1">
      <alignment horizontal="center" vertical="center"/>
    </xf>
    <xf numFmtId="49" fontId="7" fillId="0" borderId="33" xfId="0" applyNumberFormat="1" applyFont="1" applyFill="1" applyBorder="1" applyAlignment="1" applyProtection="1">
      <alignment horizontal="center" vertical="center"/>
    </xf>
    <xf numFmtId="0" fontId="4" fillId="0" borderId="64" xfId="0" applyNumberFormat="1" applyFont="1" applyFill="1" applyBorder="1" applyAlignment="1" applyProtection="1">
      <alignment horizontal="center" vertical="center"/>
    </xf>
    <xf numFmtId="0" fontId="4" fillId="0" borderId="30" xfId="0" applyNumberFormat="1" applyFont="1" applyFill="1" applyBorder="1" applyAlignment="1" applyProtection="1">
      <alignment horizontal="center" vertical="center"/>
    </xf>
    <xf numFmtId="166" fontId="5" fillId="0" borderId="45" xfId="0" applyNumberFormat="1" applyFont="1" applyFill="1" applyBorder="1" applyAlignment="1" applyProtection="1">
      <alignment vertical="center"/>
    </xf>
    <xf numFmtId="0" fontId="4" fillId="0" borderId="62" xfId="0" applyNumberFormat="1" applyFont="1" applyFill="1" applyBorder="1" applyAlignment="1" applyProtection="1">
      <alignment horizontal="center" vertical="center"/>
    </xf>
    <xf numFmtId="49" fontId="7" fillId="9" borderId="37" xfId="20">
      <alignment horizontal="center"/>
    </xf>
    <xf numFmtId="166" fontId="2" fillId="11" borderId="59" xfId="18" applyBorder="1">
      <alignment vertical="center"/>
    </xf>
    <xf numFmtId="0" fontId="0" fillId="0" borderId="32" xfId="0" applyBorder="1" applyAlignment="1">
      <alignment horizontal="center" vertical="center"/>
    </xf>
    <xf numFmtId="0" fontId="5" fillId="0" borderId="11" xfId="0" applyFont="1" applyBorder="1" applyAlignment="1">
      <alignment horizontal="center"/>
    </xf>
    <xf numFmtId="0" fontId="5" fillId="0" borderId="32" xfId="0" applyFont="1" applyBorder="1" applyAlignment="1">
      <alignment horizontal="center" vertical="center"/>
    </xf>
    <xf numFmtId="0" fontId="5" fillId="0" borderId="25" xfId="0" applyNumberFormat="1" applyFont="1" applyFill="1" applyBorder="1" applyAlignment="1" applyProtection="1">
      <alignment horizontal="center"/>
    </xf>
    <xf numFmtId="0" fontId="7" fillId="0" borderId="25" xfId="0" applyNumberFormat="1" applyFont="1" applyFill="1" applyBorder="1" applyAlignment="1" applyProtection="1">
      <alignment horizontal="center"/>
    </xf>
    <xf numFmtId="0" fontId="4" fillId="0" borderId="26" xfId="0" applyNumberFormat="1" applyFont="1" applyFill="1" applyBorder="1" applyAlignment="1" applyProtection="1">
      <alignment horizontal="center" vertical="center"/>
    </xf>
    <xf numFmtId="166" fontId="2" fillId="11" borderId="67" xfId="18" applyBorder="1">
      <alignment vertical="center"/>
    </xf>
    <xf numFmtId="0" fontId="4" fillId="0" borderId="69" xfId="0" applyNumberFormat="1" applyFont="1" applyFill="1" applyBorder="1" applyAlignment="1" applyProtection="1">
      <alignment horizontal="center" vertical="center"/>
    </xf>
    <xf numFmtId="49" fontId="7" fillId="0" borderId="68" xfId="0" applyNumberFormat="1" applyFont="1" applyFill="1" applyBorder="1" applyAlignment="1" applyProtection="1">
      <alignment horizontal="center"/>
    </xf>
    <xf numFmtId="49" fontId="7" fillId="9" borderId="74" xfId="20" applyBorder="1">
      <alignment horizontal="center"/>
    </xf>
    <xf numFmtId="0" fontId="29" fillId="0" borderId="68" xfId="0" applyNumberFormat="1" applyFont="1" applyFill="1" applyBorder="1" applyAlignment="1" applyProtection="1">
      <alignment horizontal="center"/>
    </xf>
    <xf numFmtId="0" fontId="4" fillId="0" borderId="45" xfId="0" applyNumberFormat="1" applyFont="1" applyFill="1" applyBorder="1" applyAlignment="1" applyProtection="1">
      <alignment vertical="center" wrapText="1"/>
    </xf>
    <xf numFmtId="49" fontId="7" fillId="0" borderId="43" xfId="21" applyFill="1" applyBorder="1">
      <alignment horizontal="center" vertical="center"/>
    </xf>
    <xf numFmtId="0" fontId="4" fillId="0" borderId="52" xfId="0" applyNumberFormat="1" applyFont="1" applyFill="1" applyBorder="1" applyAlignment="1" applyProtection="1">
      <alignment horizontal="center" vertical="center"/>
    </xf>
    <xf numFmtId="0" fontId="5" fillId="0" borderId="24" xfId="0" applyNumberFormat="1" applyFont="1" applyFill="1" applyBorder="1" applyAlignment="1" applyProtection="1">
      <alignment vertical="top"/>
    </xf>
    <xf numFmtId="0" fontId="5" fillId="0" borderId="53" xfId="0" applyNumberFormat="1" applyFont="1" applyFill="1" applyBorder="1" applyAlignment="1" applyProtection="1">
      <alignment vertical="top"/>
    </xf>
    <xf numFmtId="0" fontId="7" fillId="0" borderId="79" xfId="0" applyNumberFormat="1" applyFont="1" applyFill="1" applyBorder="1" applyAlignment="1" applyProtection="1">
      <alignment horizontal="center"/>
    </xf>
    <xf numFmtId="166" fontId="4" fillId="0" borderId="54" xfId="0" applyNumberFormat="1" applyFont="1" applyFill="1" applyBorder="1" applyAlignment="1" applyProtection="1">
      <alignment horizontal="left" vertical="center" indent="1"/>
    </xf>
    <xf numFmtId="166" fontId="2" fillId="0" borderId="23" xfId="0" applyNumberFormat="1" applyFont="1" applyFill="1" applyBorder="1" applyAlignment="1" applyProtection="1">
      <alignment horizontal="left" vertical="center" indent="1"/>
    </xf>
    <xf numFmtId="166" fontId="1" fillId="0" borderId="77" xfId="0" applyNumberFormat="1" applyFont="1" applyFill="1" applyBorder="1" applyAlignment="1" applyProtection="1">
      <alignment horizontal="left" vertical="center" indent="1"/>
    </xf>
    <xf numFmtId="0" fontId="4" fillId="0" borderId="80" xfId="0" applyNumberFormat="1" applyFont="1" applyFill="1" applyBorder="1" applyAlignment="1" applyProtection="1">
      <alignment vertical="center"/>
    </xf>
    <xf numFmtId="0" fontId="4" fillId="0" borderId="66" xfId="0" applyNumberFormat="1" applyFont="1" applyFill="1" applyBorder="1" applyAlignment="1" applyProtection="1">
      <alignment vertical="center"/>
    </xf>
    <xf numFmtId="0" fontId="2" fillId="0" borderId="43" xfId="0" applyNumberFormat="1" applyFont="1" applyFill="1" applyBorder="1" applyAlignment="1" applyProtection="1">
      <alignment horizontal="left" vertical="center" indent="2"/>
    </xf>
    <xf numFmtId="0" fontId="2" fillId="0" borderId="38" xfId="0" applyNumberFormat="1" applyFont="1" applyFill="1" applyBorder="1" applyAlignment="1" applyProtection="1">
      <alignment horizontal="left" vertical="center" indent="2"/>
    </xf>
    <xf numFmtId="166" fontId="2" fillId="0" borderId="54" xfId="0" applyNumberFormat="1" applyFont="1" applyFill="1" applyBorder="1" applyAlignment="1" applyProtection="1">
      <alignment horizontal="left" vertical="center" indent="1"/>
    </xf>
    <xf numFmtId="0" fontId="4" fillId="0" borderId="71" xfId="0" applyNumberFormat="1" applyFont="1" applyFill="1" applyBorder="1" applyAlignment="1" applyProtection="1">
      <alignment horizontal="center" vertical="center"/>
    </xf>
    <xf numFmtId="0" fontId="2" fillId="0" borderId="70" xfId="0" applyNumberFormat="1" applyFont="1" applyFill="1" applyBorder="1" applyAlignment="1" applyProtection="1">
      <alignment horizontal="left" vertical="center" indent="2"/>
    </xf>
    <xf numFmtId="0" fontId="4" fillId="0" borderId="38" xfId="0" applyNumberFormat="1" applyFont="1" applyFill="1" applyBorder="1" applyAlignment="1" applyProtection="1">
      <alignment horizontal="center" vertical="center" wrapText="1"/>
    </xf>
    <xf numFmtId="0" fontId="1" fillId="0" borderId="43" xfId="0" applyNumberFormat="1" applyFont="1" applyFill="1" applyBorder="1" applyAlignment="1" applyProtection="1">
      <alignment horizontal="left" vertical="center"/>
    </xf>
    <xf numFmtId="0" fontId="4" fillId="0" borderId="43" xfId="0" quotePrefix="1" applyNumberFormat="1" applyFont="1" applyFill="1" applyBorder="1" applyAlignment="1" applyProtection="1">
      <alignment horizontal="center" vertical="center" wrapText="1"/>
    </xf>
    <xf numFmtId="166" fontId="5" fillId="0" borderId="81" xfId="19" applyBorder="1">
      <alignment horizontal="right" vertical="center"/>
    </xf>
    <xf numFmtId="0" fontId="4" fillId="0" borderId="45" xfId="0" applyNumberFormat="1" applyFont="1" applyFill="1" applyBorder="1" applyAlignment="1" applyProtection="1">
      <alignment vertical="center"/>
    </xf>
    <xf numFmtId="166" fontId="2" fillId="0" borderId="43" xfId="0" applyNumberFormat="1" applyFont="1" applyFill="1" applyBorder="1" applyAlignment="1" applyProtection="1">
      <alignment horizontal="left" vertical="center" wrapText="1" indent="1"/>
    </xf>
    <xf numFmtId="0" fontId="4" fillId="0" borderId="43" xfId="0" applyNumberFormat="1" applyFont="1" applyFill="1" applyBorder="1" applyAlignment="1" applyProtection="1">
      <alignment horizontal="center" vertical="center" wrapText="1"/>
    </xf>
    <xf numFmtId="166" fontId="1" fillId="0" borderId="47" xfId="0" applyNumberFormat="1" applyFont="1" applyFill="1" applyBorder="1" applyAlignment="1" applyProtection="1">
      <alignment horizontal="left" vertical="center" wrapText="1" indent="1"/>
    </xf>
    <xf numFmtId="0" fontId="4" fillId="0" borderId="82" xfId="0" applyNumberFormat="1" applyFont="1" applyFill="1" applyBorder="1" applyAlignment="1" applyProtection="1">
      <alignment horizontal="center" vertical="center" wrapText="1"/>
    </xf>
    <xf numFmtId="0" fontId="1" fillId="0" borderId="83" xfId="0" applyNumberFormat="1" applyFont="1" applyFill="1" applyBorder="1" applyAlignment="1" applyProtection="1">
      <alignment vertical="center"/>
    </xf>
    <xf numFmtId="0" fontId="4" fillId="0" borderId="84" xfId="0" applyNumberFormat="1" applyFont="1" applyFill="1" applyBorder="1" applyAlignment="1" applyProtection="1">
      <alignment horizontal="center" vertical="center"/>
    </xf>
    <xf numFmtId="0" fontId="7" fillId="0" borderId="85" xfId="0" applyNumberFormat="1" applyFont="1" applyFill="1" applyBorder="1" applyAlignment="1" applyProtection="1">
      <alignment horizontal="center"/>
    </xf>
    <xf numFmtId="0" fontId="7" fillId="0" borderId="86" xfId="0" applyNumberFormat="1" applyFont="1" applyFill="1" applyBorder="1" applyAlignment="1" applyProtection="1">
      <alignment horizontal="center"/>
    </xf>
    <xf numFmtId="0" fontId="1" fillId="0" borderId="53" xfId="0" applyNumberFormat="1" applyFont="1" applyFill="1" applyBorder="1" applyAlignment="1" applyProtection="1">
      <alignment vertical="top"/>
    </xf>
    <xf numFmtId="166" fontId="2" fillId="0" borderId="43" xfId="0" applyNumberFormat="1" applyFont="1" applyFill="1" applyBorder="1" applyAlignment="1" applyProtection="1">
      <alignment horizontal="left" vertical="center" indent="1"/>
    </xf>
    <xf numFmtId="49" fontId="7" fillId="9" borderId="68" xfId="21" applyBorder="1">
      <alignment horizontal="center" vertical="center"/>
    </xf>
    <xf numFmtId="166" fontId="7" fillId="0" borderId="87" xfId="0" applyNumberFormat="1" applyFont="1" applyFill="1" applyBorder="1" applyAlignment="1" applyProtection="1">
      <alignment horizontal="center"/>
    </xf>
    <xf numFmtId="0" fontId="0" fillId="0" borderId="83" xfId="0" applyNumberFormat="1" applyFill="1" applyBorder="1" applyAlignment="1" applyProtection="1"/>
    <xf numFmtId="0" fontId="5" fillId="0" borderId="86" xfId="0" applyNumberFormat="1" applyFont="1" applyFill="1" applyBorder="1" applyAlignment="1" applyProtection="1">
      <alignment horizontal="right"/>
    </xf>
    <xf numFmtId="0" fontId="2" fillId="0" borderId="78" xfId="0" applyNumberFormat="1" applyFont="1" applyFill="1" applyBorder="1" applyProtection="1"/>
    <xf numFmtId="0" fontId="2" fillId="0" borderId="68" xfId="0" applyNumberFormat="1" applyFont="1" applyFill="1" applyBorder="1" applyAlignment="1" applyProtection="1">
      <alignment horizontal="left" vertical="center" indent="1"/>
    </xf>
    <xf numFmtId="0" fontId="4" fillId="0" borderId="88" xfId="0" applyNumberFormat="1" applyFont="1" applyFill="1" applyBorder="1" applyAlignment="1" applyProtection="1">
      <alignment horizontal="center" vertical="center"/>
    </xf>
    <xf numFmtId="0" fontId="2" fillId="0" borderId="83" xfId="0" applyNumberFormat="1" applyFont="1" applyFill="1" applyBorder="1" applyAlignment="1" applyProtection="1">
      <alignment horizontal="left" vertical="center" indent="1"/>
    </xf>
    <xf numFmtId="0" fontId="2" fillId="0" borderId="44" xfId="0" quotePrefix="1" applyNumberFormat="1" applyFont="1" applyFill="1" applyBorder="1" applyAlignment="1" applyProtection="1">
      <alignment horizontal="center"/>
    </xf>
    <xf numFmtId="0" fontId="1" fillId="0" borderId="51" xfId="0" applyNumberFormat="1" applyFont="1" applyFill="1" applyBorder="1" applyAlignment="1" applyProtection="1"/>
    <xf numFmtId="0" fontId="1" fillId="0" borderId="24" xfId="0" applyNumberFormat="1" applyFont="1" applyFill="1" applyBorder="1" applyAlignment="1" applyProtection="1">
      <alignment vertical="top" wrapText="1"/>
    </xf>
    <xf numFmtId="0" fontId="5" fillId="0" borderId="90" xfId="0" applyNumberFormat="1" applyFont="1" applyFill="1" applyBorder="1" applyAlignment="1" applyProtection="1"/>
    <xf numFmtId="166" fontId="5" fillId="0" borderId="65" xfId="0" applyNumberFormat="1" applyFont="1" applyFill="1" applyBorder="1" applyAlignment="1" applyProtection="1">
      <alignment horizontal="left" vertical="center"/>
    </xf>
    <xf numFmtId="0" fontId="2" fillId="0" borderId="54" xfId="0" applyNumberFormat="1" applyFont="1" applyFill="1" applyBorder="1" applyAlignment="1" applyProtection="1">
      <alignment horizontal="left" vertical="center" indent="1"/>
    </xf>
    <xf numFmtId="0" fontId="4" fillId="0" borderId="65" xfId="0" applyNumberFormat="1" applyFont="1" applyFill="1" applyBorder="1" applyAlignment="1" applyProtection="1">
      <alignment horizontal="left" vertical="center" indent="1"/>
    </xf>
    <xf numFmtId="0" fontId="7" fillId="0" borderId="88" xfId="0" applyNumberFormat="1" applyFont="1" applyFill="1" applyBorder="1" applyAlignment="1" applyProtection="1">
      <alignment horizontal="center" vertical="center"/>
    </xf>
    <xf numFmtId="0" fontId="2" fillId="0" borderId="43" xfId="0" quotePrefix="1" applyNumberFormat="1" applyFont="1" applyFill="1" applyBorder="1" applyAlignment="1" applyProtection="1">
      <alignment horizontal="left" vertical="center" indent="1"/>
    </xf>
    <xf numFmtId="0" fontId="2" fillId="0" borderId="65" xfId="0" applyNumberFormat="1" applyFont="1" applyFill="1" applyBorder="1" applyAlignment="1" applyProtection="1">
      <alignment horizontal="left" vertical="center" indent="1"/>
    </xf>
    <xf numFmtId="0" fontId="4" fillId="0" borderId="91" xfId="0" applyNumberFormat="1" applyFont="1" applyFill="1" applyBorder="1" applyAlignment="1" applyProtection="1">
      <alignment horizontal="center" vertical="center"/>
    </xf>
    <xf numFmtId="0" fontId="1" fillId="0" borderId="75" xfId="0" applyNumberFormat="1" applyFont="1" applyFill="1" applyBorder="1" applyAlignment="1" applyProtection="1">
      <alignment vertical="center"/>
    </xf>
    <xf numFmtId="0" fontId="1" fillId="0" borderId="78" xfId="0" applyNumberFormat="1" applyFont="1" applyFill="1" applyBorder="1" applyAlignment="1" applyProtection="1">
      <alignment vertical="center"/>
    </xf>
    <xf numFmtId="0" fontId="5" fillId="0" borderId="87" xfId="0" applyNumberFormat="1" applyFont="1" applyFill="1" applyBorder="1" applyAlignment="1" applyProtection="1">
      <alignment vertical="center"/>
    </xf>
    <xf numFmtId="0" fontId="0" fillId="0" borderId="87" xfId="0" applyNumberFormat="1" applyFill="1" applyBorder="1" applyAlignment="1" applyProtection="1">
      <alignment vertical="center"/>
    </xf>
    <xf numFmtId="0" fontId="4" fillId="0" borderId="87" xfId="0" applyNumberFormat="1" applyFont="1" applyFill="1" applyBorder="1" applyAlignment="1" applyProtection="1">
      <alignment vertical="center"/>
    </xf>
    <xf numFmtId="0" fontId="0" fillId="0" borderId="87" xfId="0" applyBorder="1" applyAlignment="1" applyProtection="1">
      <alignment vertical="center"/>
    </xf>
    <xf numFmtId="166" fontId="1" fillId="0" borderId="75" xfId="0" applyNumberFormat="1" applyFont="1" applyFill="1" applyBorder="1" applyAlignment="1" applyProtection="1">
      <alignment vertical="center"/>
    </xf>
    <xf numFmtId="0" fontId="0" fillId="0" borderId="43" xfId="0" applyNumberFormat="1" applyFill="1" applyBorder="1" applyAlignment="1" applyProtection="1">
      <alignment vertical="center"/>
    </xf>
    <xf numFmtId="166" fontId="4" fillId="10" borderId="68" xfId="23" applyBorder="1">
      <alignment vertical="center"/>
      <protection locked="0"/>
    </xf>
    <xf numFmtId="0" fontId="41" fillId="0" borderId="78" xfId="0" applyNumberFormat="1" applyFont="1" applyFill="1" applyBorder="1" applyAlignment="1" applyProtection="1">
      <alignment vertical="top"/>
    </xf>
    <xf numFmtId="0" fontId="7" fillId="0" borderId="87" xfId="0" applyNumberFormat="1" applyFont="1" applyFill="1" applyBorder="1" applyAlignment="1" applyProtection="1">
      <alignment horizontal="center"/>
    </xf>
    <xf numFmtId="0" fontId="7" fillId="0" borderId="69" xfId="0" applyNumberFormat="1" applyFont="1" applyFill="1" applyBorder="1" applyAlignment="1" applyProtection="1">
      <alignment horizontal="center"/>
    </xf>
    <xf numFmtId="166" fontId="1" fillId="0" borderId="23" xfId="0" applyNumberFormat="1" applyFont="1" applyFill="1" applyBorder="1" applyAlignment="1" applyProtection="1">
      <alignment vertical="center"/>
    </xf>
    <xf numFmtId="0" fontId="1" fillId="0" borderId="76" xfId="0" applyNumberFormat="1" applyFont="1" applyFill="1" applyBorder="1" applyAlignment="1" applyProtection="1">
      <alignment vertical="center"/>
    </xf>
    <xf numFmtId="0" fontId="5" fillId="0" borderId="45" xfId="0" applyNumberFormat="1" applyFont="1" applyFill="1" applyBorder="1" applyAlignment="1" applyProtection="1">
      <alignment vertical="center"/>
    </xf>
    <xf numFmtId="0" fontId="0" fillId="0" borderId="45" xfId="0" applyNumberFormat="1" applyFill="1" applyBorder="1" applyAlignment="1" applyProtection="1">
      <alignment vertical="center"/>
    </xf>
    <xf numFmtId="0" fontId="0" fillId="0" borderId="45" xfId="0" applyBorder="1" applyAlignment="1" applyProtection="1">
      <alignment vertical="center"/>
    </xf>
    <xf numFmtId="0" fontId="5" fillId="0" borderId="83" xfId="0" applyNumberFormat="1" applyFont="1" applyFill="1" applyBorder="1" applyAlignment="1" applyProtection="1">
      <alignment vertical="center"/>
    </xf>
    <xf numFmtId="166" fontId="7" fillId="0" borderId="85" xfId="0" applyNumberFormat="1" applyFont="1" applyFill="1" applyBorder="1" applyAlignment="1" applyProtection="1">
      <alignment horizontal="center"/>
    </xf>
    <xf numFmtId="166" fontId="5" fillId="0" borderId="10" xfId="19" applyBorder="1">
      <alignment horizontal="right" vertical="center"/>
    </xf>
    <xf numFmtId="0" fontId="4" fillId="14" borderId="0" xfId="0" applyNumberFormat="1" applyFont="1" applyFill="1" applyBorder="1" applyAlignment="1" applyProtection="1">
      <alignment horizontal="left" vertical="center" indent="1"/>
    </xf>
    <xf numFmtId="0" fontId="5" fillId="0" borderId="78" xfId="0" applyNumberFormat="1" applyFont="1" applyFill="1" applyBorder="1" applyAlignment="1" applyProtection="1">
      <alignment vertical="top"/>
    </xf>
    <xf numFmtId="49" fontId="7" fillId="0" borderId="89" xfId="0" applyNumberFormat="1" applyFont="1" applyFill="1" applyBorder="1" applyAlignment="1" applyProtection="1">
      <alignment horizontal="center" vertical="center"/>
    </xf>
    <xf numFmtId="0" fontId="4" fillId="14" borderId="54" xfId="0" applyNumberFormat="1" applyFont="1" applyFill="1" applyBorder="1" applyAlignment="1" applyProtection="1">
      <alignment horizontal="left" vertical="center" indent="1"/>
    </xf>
    <xf numFmtId="0" fontId="4" fillId="14" borderId="26" xfId="0" applyNumberFormat="1" applyFont="1" applyFill="1" applyBorder="1" applyAlignment="1" applyProtection="1">
      <alignment horizontal="center" vertical="center"/>
    </xf>
    <xf numFmtId="0" fontId="4" fillId="14" borderId="73" xfId="0" applyNumberFormat="1" applyFont="1" applyFill="1" applyBorder="1" applyAlignment="1" applyProtection="1">
      <alignment horizontal="center" vertical="center"/>
    </xf>
    <xf numFmtId="49" fontId="7" fillId="9" borderId="67" xfId="0" applyNumberFormat="1" applyFont="1" applyFill="1" applyBorder="1" applyAlignment="1" applyProtection="1">
      <alignment horizontal="center" vertical="center"/>
    </xf>
    <xf numFmtId="0" fontId="4" fillId="14" borderId="69" xfId="0" applyNumberFormat="1" applyFont="1" applyFill="1" applyBorder="1" applyAlignment="1" applyProtection="1">
      <alignment horizontal="center" vertical="center"/>
    </xf>
    <xf numFmtId="0" fontId="4" fillId="0" borderId="75" xfId="0" applyNumberFormat="1" applyFont="1" applyFill="1" applyBorder="1" applyAlignment="1" applyProtection="1">
      <alignment horizontal="left" vertical="center" indent="1"/>
    </xf>
    <xf numFmtId="0" fontId="5" fillId="0" borderId="24" xfId="0" applyNumberFormat="1" applyFont="1" applyFill="1" applyBorder="1" applyAlignment="1" applyProtection="1">
      <alignment horizontal="left" vertical="center"/>
    </xf>
    <xf numFmtId="0" fontId="5" fillId="0" borderId="72" xfId="0" applyNumberFormat="1" applyFont="1" applyFill="1" applyBorder="1" applyAlignment="1" applyProtection="1">
      <alignment horizontal="left" vertical="center"/>
    </xf>
    <xf numFmtId="0" fontId="4" fillId="0" borderId="69" xfId="0" quotePrefix="1" applyNumberFormat="1" applyFont="1" applyFill="1" applyBorder="1" applyAlignment="1" applyProtection="1">
      <alignment horizontal="center" vertical="center"/>
    </xf>
    <xf numFmtId="0" fontId="1" fillId="0" borderId="109" xfId="0" applyNumberFormat="1" applyFont="1" applyFill="1" applyBorder="1" applyAlignment="1" applyProtection="1">
      <alignment horizontal="left" vertical="center"/>
    </xf>
    <xf numFmtId="0" fontId="2" fillId="0" borderId="68" xfId="0" applyNumberFormat="1" applyFont="1" applyFill="1" applyBorder="1" applyAlignment="1" applyProtection="1">
      <alignment horizontal="left" vertical="center" wrapText="1" indent="1"/>
    </xf>
    <xf numFmtId="166" fontId="5" fillId="0" borderId="106" xfId="26" applyBorder="1">
      <alignment horizontal="right" vertical="center"/>
    </xf>
    <xf numFmtId="166" fontId="4" fillId="0" borderId="106" xfId="2" applyBorder="1">
      <alignment vertical="center"/>
    </xf>
    <xf numFmtId="49" fontId="7" fillId="0" borderId="108" xfId="0" applyNumberFormat="1" applyFont="1" applyFill="1" applyBorder="1" applyAlignment="1" applyProtection="1">
      <alignment horizontal="center" vertical="center"/>
    </xf>
    <xf numFmtId="0" fontId="2" fillId="0" borderId="102" xfId="0" applyNumberFormat="1" applyFont="1" applyFill="1" applyBorder="1" applyAlignment="1" applyProtection="1">
      <alignment horizontal="left" vertical="center" wrapText="1" indent="1"/>
    </xf>
    <xf numFmtId="0" fontId="7" fillId="0" borderId="101" xfId="0" applyNumberFormat="1" applyFont="1" applyFill="1" applyBorder="1" applyAlignment="1" applyProtection="1">
      <alignment horizontal="center" wrapText="1"/>
    </xf>
    <xf numFmtId="49" fontId="7" fillId="9" borderId="100" xfId="20" applyBorder="1">
      <alignment horizontal="center"/>
    </xf>
    <xf numFmtId="0" fontId="2" fillId="0" borderId="106" xfId="0" applyNumberFormat="1" applyFont="1" applyFill="1" applyBorder="1" applyAlignment="1" applyProtection="1">
      <alignment horizontal="left" vertical="center"/>
    </xf>
    <xf numFmtId="166" fontId="4" fillId="10" borderId="106" xfId="23" applyBorder="1">
      <alignment vertical="center"/>
      <protection locked="0"/>
    </xf>
    <xf numFmtId="0" fontId="4" fillId="0" borderId="106" xfId="0" applyNumberFormat="1" applyFont="1" applyFill="1" applyBorder="1" applyAlignment="1" applyProtection="1">
      <alignment horizontal="left" vertical="center"/>
    </xf>
    <xf numFmtId="0" fontId="4" fillId="0" borderId="68" xfId="0" applyNumberFormat="1" applyFont="1" applyFill="1" applyBorder="1" applyAlignment="1" applyProtection="1">
      <alignment horizontal="left" vertical="center"/>
    </xf>
    <xf numFmtId="49" fontId="7" fillId="9" borderId="102" xfId="21" applyBorder="1">
      <alignment horizontal="center" vertical="center"/>
    </xf>
    <xf numFmtId="0" fontId="0" fillId="0" borderId="119" xfId="0" applyNumberFormat="1" applyFill="1" applyBorder="1" applyAlignment="1" applyProtection="1"/>
    <xf numFmtId="0" fontId="5" fillId="0" borderId="75" xfId="0" applyNumberFormat="1" applyFont="1" applyFill="1" applyBorder="1" applyAlignment="1" applyProtection="1">
      <alignment vertical="center"/>
    </xf>
    <xf numFmtId="0" fontId="2" fillId="0" borderId="121" xfId="0" applyNumberFormat="1" applyFont="1" applyFill="1" applyBorder="1" applyAlignment="1" applyProtection="1">
      <alignment horizontal="left" vertical="center" wrapText="1" indent="1"/>
    </xf>
    <xf numFmtId="0" fontId="2" fillId="0" borderId="117" xfId="0" applyNumberFormat="1" applyFont="1" applyFill="1" applyBorder="1" applyAlignment="1" applyProtection="1">
      <alignment horizontal="left" vertical="center" wrapText="1" indent="1"/>
    </xf>
    <xf numFmtId="0" fontId="7" fillId="0" borderId="115" xfId="0" applyNumberFormat="1" applyFont="1" applyFill="1" applyBorder="1" applyAlignment="1" applyProtection="1">
      <alignment horizontal="center"/>
    </xf>
    <xf numFmtId="0" fontId="1" fillId="0" borderId="119" xfId="0" applyNumberFormat="1" applyFont="1" applyFill="1" applyBorder="1" applyAlignment="1" applyProtection="1">
      <alignment vertical="center"/>
    </xf>
    <xf numFmtId="0" fontId="1" fillId="0" borderId="119" xfId="0" applyNumberFormat="1" applyFont="1" applyFill="1" applyBorder="1" applyAlignment="1" applyProtection="1">
      <alignment vertical="top"/>
    </xf>
    <xf numFmtId="0" fontId="5" fillId="0" borderId="119" xfId="0" applyNumberFormat="1" applyFont="1" applyFill="1" applyBorder="1" applyAlignment="1" applyProtection="1"/>
    <xf numFmtId="0" fontId="1" fillId="0" borderId="119" xfId="0" applyNumberFormat="1" applyFont="1" applyFill="1" applyBorder="1" applyAlignment="1" applyProtection="1">
      <alignment wrapText="1"/>
    </xf>
    <xf numFmtId="166" fontId="5" fillId="0" borderId="123" xfId="19" applyBorder="1">
      <alignment horizontal="right" vertical="center"/>
    </xf>
    <xf numFmtId="0" fontId="2" fillId="0" borderId="94" xfId="0" applyNumberFormat="1" applyFont="1" applyFill="1" applyBorder="1" applyProtection="1"/>
    <xf numFmtId="0" fontId="5" fillId="0" borderId="13" xfId="0" applyNumberFormat="1" applyFont="1" applyFill="1" applyBorder="1" applyAlignment="1" applyProtection="1">
      <alignment horizontal="center"/>
    </xf>
    <xf numFmtId="0" fontId="2" fillId="0" borderId="116" xfId="0" applyNumberFormat="1" applyFont="1" applyFill="1" applyBorder="1" applyAlignment="1" applyProtection="1">
      <alignment horizontal="left" vertical="center" wrapText="1" indent="1"/>
    </xf>
    <xf numFmtId="0" fontId="4" fillId="0" borderId="106" xfId="0" quotePrefix="1" applyNumberFormat="1" applyFont="1" applyFill="1" applyBorder="1" applyAlignment="1" applyProtection="1">
      <alignment horizontal="center" vertical="center"/>
    </xf>
    <xf numFmtId="0" fontId="5" fillId="0" borderId="119" xfId="0" applyNumberFormat="1" applyFont="1" applyFill="1" applyBorder="1" applyAlignment="1" applyProtection="1">
      <alignment vertical="center"/>
    </xf>
    <xf numFmtId="0" fontId="5" fillId="0" borderId="106" xfId="0" applyNumberFormat="1" applyFont="1" applyFill="1" applyBorder="1" applyAlignment="1" applyProtection="1">
      <alignment horizontal="left" vertical="center" wrapText="1"/>
    </xf>
    <xf numFmtId="166" fontId="4" fillId="0" borderId="118" xfId="0" applyNumberFormat="1" applyFont="1" applyFill="1" applyBorder="1" applyAlignment="1" applyProtection="1">
      <alignment vertical="center"/>
    </xf>
    <xf numFmtId="0" fontId="2" fillId="0" borderId="94" xfId="0" applyNumberFormat="1" applyFont="1" applyFill="1" applyBorder="1" applyProtection="1"/>
    <xf numFmtId="0" fontId="1" fillId="0" borderId="119" xfId="0" applyNumberFormat="1" applyFont="1" applyFill="1" applyBorder="1" applyAlignment="1" applyProtection="1"/>
    <xf numFmtId="0" fontId="4" fillId="0" borderId="122" xfId="0" applyNumberFormat="1" applyFont="1" applyFill="1" applyBorder="1" applyAlignment="1" applyProtection="1">
      <alignment horizontal="center" vertical="center"/>
    </xf>
    <xf numFmtId="0" fontId="4" fillId="0" borderId="69" xfId="0" applyNumberFormat="1" applyFont="1" applyFill="1" applyBorder="1" applyAlignment="1" applyProtection="1">
      <alignment horizontal="center" vertical="center" wrapText="1"/>
    </xf>
    <xf numFmtId="0" fontId="1" fillId="0" borderId="119" xfId="0" applyNumberFormat="1" applyFont="1" applyFill="1" applyBorder="1" applyProtection="1"/>
    <xf numFmtId="0" fontId="2" fillId="0" borderId="104" xfId="0" applyNumberFormat="1" applyFont="1" applyFill="1" applyBorder="1" applyAlignment="1" applyProtection="1">
      <alignment horizontal="left" vertical="center" wrapText="1" indent="1"/>
    </xf>
    <xf numFmtId="0" fontId="7" fillId="0" borderId="17" xfId="0" applyNumberFormat="1" applyFont="1" applyFill="1" applyBorder="1" applyAlignment="1" applyProtection="1">
      <alignment horizontal="center"/>
    </xf>
    <xf numFmtId="0" fontId="5" fillId="0" borderId="119" xfId="0" applyNumberFormat="1" applyFont="1" applyFill="1" applyBorder="1" applyAlignment="1" applyProtection="1">
      <alignment vertical="center" wrapText="1"/>
    </xf>
    <xf numFmtId="0" fontId="1" fillId="0" borderId="103" xfId="0" applyNumberFormat="1" applyFont="1" applyFill="1" applyBorder="1" applyAlignment="1" applyProtection="1">
      <alignment wrapText="1"/>
    </xf>
    <xf numFmtId="166" fontId="4" fillId="7" borderId="68" xfId="22" applyBorder="1">
      <alignment vertical="center"/>
      <protection locked="0"/>
    </xf>
    <xf numFmtId="166" fontId="5" fillId="0" borderId="95" xfId="19" applyBorder="1">
      <alignment horizontal="right" vertical="center"/>
    </xf>
    <xf numFmtId="166" fontId="4" fillId="7" borderId="106" xfId="22" applyBorder="1">
      <alignment vertical="center"/>
      <protection locked="0"/>
    </xf>
    <xf numFmtId="0" fontId="0" fillId="0" borderId="0" xfId="0" applyProtection="1"/>
    <xf numFmtId="0" fontId="0" fillId="0" borderId="0" xfId="0" applyNumberFormat="1" applyFill="1" applyProtection="1"/>
    <xf numFmtId="0" fontId="4" fillId="0" borderId="0" xfId="0" applyNumberFormat="1" applyFont="1" applyFill="1" applyProtection="1"/>
    <xf numFmtId="0" fontId="0" fillId="0" borderId="0" xfId="0" applyNumberFormat="1" applyFill="1" applyAlignment="1" applyProtection="1"/>
    <xf numFmtId="0" fontId="5" fillId="0" borderId="0" xfId="0" applyNumberFormat="1" applyFont="1" applyFill="1" applyBorder="1" applyAlignment="1" applyProtection="1"/>
    <xf numFmtId="0" fontId="7" fillId="0" borderId="68"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7" fillId="0" borderId="29"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wrapText="1"/>
    </xf>
    <xf numFmtId="0" fontId="7" fillId="0" borderId="0" xfId="0" applyNumberFormat="1" applyFont="1" applyFill="1" applyBorder="1" applyAlignment="1" applyProtection="1">
      <alignment horizontal="center" vertical="center" wrapText="1"/>
    </xf>
    <xf numFmtId="0" fontId="5" fillId="0" borderId="0" xfId="0" applyNumberFormat="1" applyFont="1" applyFill="1" applyBorder="1" applyProtection="1"/>
    <xf numFmtId="0" fontId="5" fillId="0" borderId="0" xfId="0" applyNumberFormat="1" applyFont="1" applyFill="1" applyBorder="1" applyAlignment="1" applyProtection="1">
      <alignment horizontal="center"/>
    </xf>
    <xf numFmtId="0" fontId="2" fillId="0" borderId="0" xfId="0" applyNumberFormat="1" applyFont="1" applyFill="1" applyBorder="1" applyProtection="1"/>
    <xf numFmtId="0" fontId="2" fillId="0" borderId="0" xfId="0" applyNumberFormat="1" applyFont="1" applyFill="1" applyBorder="1" applyProtection="1"/>
    <xf numFmtId="0" fontId="7" fillId="0" borderId="63" xfId="0" applyNumberFormat="1" applyFont="1" applyFill="1" applyBorder="1" applyAlignment="1" applyProtection="1">
      <alignment horizontal="center"/>
    </xf>
    <xf numFmtId="166" fontId="7" fillId="0" borderId="0" xfId="0" applyNumberFormat="1" applyFont="1" applyFill="1" applyBorder="1" applyAlignment="1" applyProtection="1">
      <alignment horizontal="center"/>
    </xf>
    <xf numFmtId="0" fontId="1" fillId="0" borderId="0" xfId="0" quotePrefix="1" applyNumberFormat="1" applyFont="1" applyFill="1" applyBorder="1" applyAlignment="1" applyProtection="1">
      <alignment horizontal="right"/>
    </xf>
    <xf numFmtId="0" fontId="0" fillId="0" borderId="0" xfId="0" applyBorder="1"/>
    <xf numFmtId="0" fontId="5" fillId="0" borderId="94" xfId="0" applyNumberFormat="1" applyFont="1" applyFill="1" applyBorder="1" applyAlignment="1" applyProtection="1">
      <alignment horizontal="center"/>
    </xf>
    <xf numFmtId="0" fontId="7" fillId="0" borderId="98" xfId="0" applyNumberFormat="1" applyFont="1" applyFill="1" applyBorder="1" applyAlignment="1" applyProtection="1">
      <alignment horizontal="center"/>
    </xf>
    <xf numFmtId="49" fontId="7" fillId="9" borderId="106" xfId="0" applyNumberFormat="1" applyFont="1" applyFill="1" applyBorder="1" applyAlignment="1" applyProtection="1">
      <alignment horizontal="center" vertical="center"/>
    </xf>
    <xf numFmtId="0" fontId="45" fillId="0" borderId="0" xfId="0" applyFont="1" applyProtection="1"/>
    <xf numFmtId="0" fontId="1" fillId="0" borderId="109" xfId="0" applyNumberFormat="1" applyFont="1" applyFill="1" applyBorder="1" applyAlignment="1" applyProtection="1">
      <alignment vertical="center"/>
    </xf>
    <xf numFmtId="0" fontId="2" fillId="14" borderId="106" xfId="0" applyNumberFormat="1" applyFont="1" applyFill="1" applyBorder="1" applyAlignment="1" applyProtection="1">
      <alignment horizontal="left" vertical="center" wrapText="1" indent="1"/>
    </xf>
    <xf numFmtId="0" fontId="4" fillId="0" borderId="106" xfId="0" applyNumberFormat="1" applyFont="1" applyFill="1" applyBorder="1" applyAlignment="1" applyProtection="1">
      <alignment horizontal="center" vertical="center"/>
    </xf>
    <xf numFmtId="0" fontId="1" fillId="0" borderId="106" xfId="0" applyNumberFormat="1" applyFont="1" applyFill="1" applyBorder="1" applyAlignment="1" applyProtection="1">
      <alignment vertical="center"/>
    </xf>
    <xf numFmtId="0" fontId="4" fillId="14" borderId="106" xfId="0" applyNumberFormat="1" applyFont="1" applyFill="1" applyBorder="1" applyAlignment="1" applyProtection="1">
      <alignment horizontal="left" vertical="center" indent="1"/>
    </xf>
    <xf numFmtId="0" fontId="1" fillId="0" borderId="103" xfId="0" applyNumberFormat="1" applyFont="1" applyFill="1" applyBorder="1" applyAlignment="1" applyProtection="1">
      <alignment horizontal="left"/>
    </xf>
    <xf numFmtId="0" fontId="1" fillId="0" borderId="113" xfId="0" applyNumberFormat="1" applyFont="1" applyFill="1" applyBorder="1" applyAlignment="1" applyProtection="1">
      <alignment horizontal="center"/>
    </xf>
    <xf numFmtId="0" fontId="7" fillId="0" borderId="97" xfId="0" applyNumberFormat="1" applyFont="1" applyFill="1" applyBorder="1" applyAlignment="1" applyProtection="1">
      <alignment horizontal="center"/>
    </xf>
    <xf numFmtId="0" fontId="7" fillId="0" borderId="111" xfId="0" applyNumberFormat="1" applyFont="1" applyFill="1" applyBorder="1" applyAlignment="1" applyProtection="1">
      <alignment horizontal="center"/>
    </xf>
    <xf numFmtId="0" fontId="7" fillId="0" borderId="16" xfId="0" applyNumberFormat="1" applyFont="1" applyFill="1" applyBorder="1" applyAlignment="1" applyProtection="1">
      <alignment horizontal="center"/>
    </xf>
    <xf numFmtId="0" fontId="2" fillId="0" borderId="106" xfId="0" applyNumberFormat="1" applyFont="1" applyFill="1" applyBorder="1" applyAlignment="1" applyProtection="1">
      <alignment horizontal="left" vertical="center" indent="1"/>
    </xf>
    <xf numFmtId="0" fontId="4" fillId="0" borderId="68" xfId="0" applyNumberFormat="1" applyFont="1" applyFill="1" applyBorder="1" applyAlignment="1" applyProtection="1">
      <alignment horizontal="center" vertical="center"/>
    </xf>
    <xf numFmtId="0" fontId="5" fillId="0" borderId="110" xfId="0" applyNumberFormat="1" applyFont="1" applyFill="1" applyBorder="1" applyAlignment="1" applyProtection="1">
      <alignment vertical="center"/>
    </xf>
    <xf numFmtId="0" fontId="4" fillId="0" borderId="106" xfId="0" applyNumberFormat="1" applyFont="1" applyFill="1" applyBorder="1" applyAlignment="1" applyProtection="1">
      <alignment horizontal="left" vertical="center" indent="1"/>
    </xf>
    <xf numFmtId="0" fontId="2" fillId="0" borderId="106" xfId="0" applyNumberFormat="1" applyFont="1" applyFill="1" applyBorder="1" applyAlignment="1" applyProtection="1">
      <alignment horizontal="left" vertical="center" wrapText="1" indent="1"/>
    </xf>
    <xf numFmtId="0" fontId="2" fillId="14" borderId="106" xfId="0" applyNumberFormat="1" applyFont="1" applyFill="1" applyBorder="1" applyAlignment="1" applyProtection="1">
      <alignment horizontal="left" vertical="center" indent="1"/>
    </xf>
    <xf numFmtId="0" fontId="4" fillId="0" borderId="114" xfId="0" applyNumberFormat="1" applyFont="1" applyFill="1" applyBorder="1" applyAlignment="1" applyProtection="1">
      <alignment horizontal="center" vertical="center"/>
    </xf>
    <xf numFmtId="0" fontId="5" fillId="0" borderId="110" xfId="0" applyNumberFormat="1" applyFont="1" applyFill="1" applyBorder="1" applyAlignment="1" applyProtection="1">
      <alignment vertical="center" wrapText="1"/>
    </xf>
    <xf numFmtId="166" fontId="5" fillId="0" borderId="107" xfId="0" applyNumberFormat="1" applyFont="1" applyFill="1" applyBorder="1" applyAlignment="1" applyProtection="1">
      <alignment vertical="center"/>
    </xf>
    <xf numFmtId="0" fontId="4" fillId="0" borderId="69" xfId="0" applyNumberFormat="1" applyFont="1" applyFill="1" applyBorder="1" applyAlignment="1" applyProtection="1">
      <alignment horizontal="center" vertical="center"/>
    </xf>
    <xf numFmtId="0" fontId="7" fillId="0" borderId="102" xfId="0" applyNumberFormat="1" applyFont="1" applyFill="1" applyBorder="1" applyAlignment="1" applyProtection="1">
      <alignment horizontal="center"/>
    </xf>
    <xf numFmtId="0" fontId="7" fillId="0" borderId="69" xfId="0" applyNumberFormat="1" applyFont="1" applyFill="1" applyBorder="1" applyAlignment="1" applyProtection="1">
      <alignment horizontal="center"/>
    </xf>
    <xf numFmtId="0" fontId="7" fillId="0" borderId="79" xfId="0" applyNumberFormat="1" applyFont="1" applyFill="1" applyBorder="1" applyAlignment="1" applyProtection="1">
      <alignment horizontal="center"/>
    </xf>
    <xf numFmtId="166" fontId="7" fillId="0" borderId="11" xfId="0" applyNumberFormat="1" applyFont="1" applyFill="1" applyBorder="1" applyAlignment="1" applyProtection="1">
      <alignment horizontal="center"/>
    </xf>
    <xf numFmtId="0" fontId="2" fillId="0" borderId="78" xfId="0" applyNumberFormat="1" applyFont="1" applyFill="1" applyBorder="1" applyProtection="1"/>
    <xf numFmtId="0" fontId="4" fillId="0" borderId="22" xfId="0" applyNumberFormat="1" applyFont="1" applyFill="1" applyBorder="1" applyAlignment="1" applyProtection="1">
      <alignment horizontal="center" vertical="center"/>
    </xf>
    <xf numFmtId="0" fontId="1" fillId="0" borderId="110" xfId="0" applyNumberFormat="1" applyFont="1" applyFill="1" applyBorder="1" applyAlignment="1" applyProtection="1"/>
    <xf numFmtId="0" fontId="1" fillId="0" borderId="78" xfId="0" applyNumberFormat="1" applyFont="1" applyFill="1" applyBorder="1" applyAlignment="1" applyProtection="1">
      <alignment vertical="center"/>
    </xf>
    <xf numFmtId="0" fontId="4" fillId="0" borderId="11" xfId="0" applyNumberFormat="1" applyFont="1" applyFill="1" applyBorder="1" applyAlignment="1" applyProtection="1">
      <alignment vertical="center"/>
    </xf>
    <xf numFmtId="0" fontId="7" fillId="0" borderId="11" xfId="0" applyNumberFormat="1" applyFont="1" applyFill="1" applyBorder="1" applyAlignment="1" applyProtection="1">
      <alignment horizontal="center"/>
    </xf>
    <xf numFmtId="0" fontId="4" fillId="0" borderId="69" xfId="0" quotePrefix="1" applyNumberFormat="1" applyFont="1" applyFill="1" applyBorder="1" applyAlignment="1" applyProtection="1">
      <alignment horizontal="center" vertical="center"/>
    </xf>
    <xf numFmtId="0" fontId="5" fillId="0" borderId="106" xfId="0" applyNumberFormat="1" applyFont="1" applyFill="1" applyBorder="1" applyAlignment="1" applyProtection="1">
      <alignment horizontal="left" vertical="center"/>
    </xf>
    <xf numFmtId="0" fontId="4" fillId="0" borderId="22" xfId="0" quotePrefix="1" applyNumberFormat="1" applyFont="1" applyFill="1" applyBorder="1" applyAlignment="1" applyProtection="1">
      <alignment horizontal="center" vertical="center"/>
    </xf>
    <xf numFmtId="0" fontId="2" fillId="0" borderId="106" xfId="0" applyNumberFormat="1" applyFont="1" applyFill="1" applyBorder="1" applyAlignment="1" applyProtection="1">
      <alignment horizontal="left" vertical="center" wrapText="1" indent="2"/>
    </xf>
    <xf numFmtId="0" fontId="5" fillId="0" borderId="78" xfId="0" applyNumberFormat="1" applyFont="1" applyFill="1" applyBorder="1" applyAlignment="1" applyProtection="1"/>
    <xf numFmtId="0" fontId="5" fillId="0" borderId="68" xfId="0" applyNumberFormat="1" applyFont="1" applyFill="1" applyBorder="1" applyAlignment="1" applyProtection="1">
      <alignment horizontal="left" vertical="center"/>
    </xf>
    <xf numFmtId="166" fontId="2" fillId="11" borderId="89" xfId="18" applyBorder="1">
      <alignment vertical="center"/>
    </xf>
    <xf numFmtId="0" fontId="5" fillId="0" borderId="102" xfId="0" applyNumberFormat="1" applyFont="1" applyFill="1" applyBorder="1" applyAlignment="1" applyProtection="1">
      <alignment vertical="center"/>
    </xf>
    <xf numFmtId="0" fontId="1" fillId="0" borderId="119" xfId="0" applyNumberFormat="1" applyFont="1" applyFill="1" applyBorder="1" applyAlignment="1" applyProtection="1">
      <alignment vertical="top" wrapText="1"/>
    </xf>
    <xf numFmtId="0" fontId="7" fillId="0" borderId="93" xfId="0" applyNumberFormat="1" applyFont="1" applyFill="1" applyBorder="1" applyAlignment="1" applyProtection="1">
      <alignment horizontal="center"/>
    </xf>
    <xf numFmtId="0" fontId="1" fillId="0" borderId="78" xfId="0" applyNumberFormat="1" applyFont="1" applyFill="1" applyBorder="1" applyAlignment="1" applyProtection="1">
      <alignment vertical="top" wrapText="1"/>
    </xf>
    <xf numFmtId="0" fontId="1" fillId="0" borderId="106" xfId="0" applyNumberFormat="1" applyFont="1" applyFill="1" applyBorder="1" applyAlignment="1" applyProtection="1">
      <alignment horizontal="left" vertical="center"/>
    </xf>
    <xf numFmtId="0" fontId="1" fillId="0" borderId="109" xfId="0" applyNumberFormat="1" applyFont="1" applyFill="1" applyBorder="1" applyAlignment="1" applyProtection="1">
      <alignment horizontal="right" vertical="center"/>
    </xf>
    <xf numFmtId="0" fontId="5" fillId="0" borderId="107" xfId="0" applyNumberFormat="1" applyFont="1" applyFill="1" applyBorder="1" applyAlignment="1" applyProtection="1">
      <alignment horizontal="right" vertical="center"/>
    </xf>
    <xf numFmtId="0" fontId="7" fillId="0" borderId="108" xfId="0" applyNumberFormat="1" applyFont="1" applyFill="1" applyBorder="1" applyAlignment="1" applyProtection="1">
      <alignment horizontal="center" vertical="center"/>
    </xf>
    <xf numFmtId="0" fontId="1" fillId="0" borderId="102" xfId="0" applyNumberFormat="1" applyFont="1" applyFill="1" applyBorder="1" applyAlignment="1" applyProtection="1">
      <alignment vertical="top" wrapText="1"/>
    </xf>
    <xf numFmtId="0" fontId="7" fillId="0" borderId="108" xfId="0" applyNumberFormat="1" applyFont="1" applyFill="1" applyBorder="1" applyAlignment="1" applyProtection="1">
      <alignment horizontal="center"/>
    </xf>
    <xf numFmtId="0" fontId="0" fillId="0" borderId="106" xfId="0" quotePrefix="1" applyNumberFormat="1" applyFill="1" applyBorder="1" applyAlignment="1" applyProtection="1">
      <alignment horizontal="center" vertical="center"/>
    </xf>
    <xf numFmtId="49" fontId="7" fillId="9" borderId="106" xfId="0" applyNumberFormat="1" applyFont="1" applyFill="1" applyBorder="1" applyAlignment="1" applyProtection="1">
      <alignment horizontal="center"/>
    </xf>
    <xf numFmtId="0" fontId="7" fillId="0" borderId="113" xfId="0" applyNumberFormat="1" applyFont="1" applyFill="1" applyBorder="1" applyAlignment="1" applyProtection="1">
      <alignment horizontal="center"/>
    </xf>
    <xf numFmtId="49" fontId="7" fillId="9" borderId="89" xfId="0" applyNumberFormat="1" applyFont="1" applyFill="1" applyBorder="1" applyAlignment="1" applyProtection="1">
      <alignment horizontal="center" vertical="center"/>
    </xf>
    <xf numFmtId="0" fontId="23" fillId="0" borderId="110" xfId="0" applyNumberFormat="1" applyFont="1" applyFill="1" applyBorder="1" applyAlignment="1" applyProtection="1"/>
    <xf numFmtId="0" fontId="4" fillId="0" borderId="111" xfId="0" applyNumberFormat="1" applyFont="1" applyFill="1" applyBorder="1" applyAlignment="1" applyProtection="1">
      <alignment horizontal="center" vertical="center"/>
    </xf>
    <xf numFmtId="0" fontId="22" fillId="0" borderId="119" xfId="0" applyNumberFormat="1" applyFont="1" applyFill="1" applyBorder="1" applyAlignment="1" applyProtection="1">
      <alignment wrapText="1"/>
    </xf>
    <xf numFmtId="0" fontId="7" fillId="0" borderId="115" xfId="0" applyNumberFormat="1" applyFont="1" applyFill="1" applyBorder="1" applyAlignment="1" applyProtection="1">
      <alignment horizontal="center" wrapText="1"/>
    </xf>
    <xf numFmtId="0" fontId="9" fillId="0" borderId="119" xfId="0" applyNumberFormat="1" applyFont="1" applyFill="1" applyBorder="1" applyAlignment="1" applyProtection="1"/>
    <xf numFmtId="0" fontId="7" fillId="0" borderId="127" xfId="0" applyNumberFormat="1" applyFont="1" applyFill="1" applyBorder="1" applyAlignment="1" applyProtection="1">
      <alignment horizontal="center"/>
    </xf>
    <xf numFmtId="0" fontId="5" fillId="0" borderId="27" xfId="0" applyNumberFormat="1" applyFont="1" applyFill="1" applyBorder="1" applyAlignment="1" applyProtection="1"/>
    <xf numFmtId="0" fontId="4" fillId="0" borderId="108" xfId="0" applyNumberFormat="1" applyFont="1" applyFill="1" applyBorder="1" applyAlignment="1" applyProtection="1">
      <alignment vertical="center"/>
    </xf>
    <xf numFmtId="0" fontId="2" fillId="12" borderId="106" xfId="0" applyNumberFormat="1" applyFont="1" applyFill="1" applyBorder="1" applyAlignment="1" applyProtection="1">
      <alignment horizontal="left" vertical="center" indent="1"/>
    </xf>
    <xf numFmtId="0" fontId="42" fillId="0" borderId="106" xfId="0" applyNumberFormat="1" applyFont="1" applyFill="1" applyBorder="1" applyAlignment="1" applyProtection="1">
      <alignment horizontal="left" vertical="center" indent="1"/>
    </xf>
    <xf numFmtId="0" fontId="1" fillId="0" borderId="68" xfId="0" applyNumberFormat="1" applyFont="1" applyFill="1" applyBorder="1" applyAlignment="1" applyProtection="1">
      <alignment horizontal="left" vertical="center"/>
    </xf>
    <xf numFmtId="0" fontId="9" fillId="0" borderId="78" xfId="0" applyNumberFormat="1" applyFont="1" applyFill="1" applyBorder="1" applyAlignment="1" applyProtection="1"/>
    <xf numFmtId="0" fontId="4" fillId="0" borderId="116" xfId="0" applyNumberFormat="1" applyFont="1" applyFill="1" applyBorder="1" applyAlignment="1" applyProtection="1">
      <alignment horizontal="left" vertical="center" indent="1"/>
    </xf>
    <xf numFmtId="0" fontId="4" fillId="0" borderId="75" xfId="0" quotePrefix="1" applyNumberFormat="1" applyFont="1" applyFill="1" applyBorder="1" applyAlignment="1" applyProtection="1">
      <alignment horizontal="left" vertical="center" indent="1"/>
    </xf>
    <xf numFmtId="0" fontId="2" fillId="0" borderId="78" xfId="0" applyNumberFormat="1" applyFont="1" applyFill="1" applyBorder="1" applyAlignment="1" applyProtection="1">
      <alignment horizontal="left" vertical="center" indent="1"/>
    </xf>
    <xf numFmtId="49" fontId="7" fillId="0" borderId="115" xfId="0" applyNumberFormat="1" applyFont="1" applyFill="1" applyBorder="1" applyAlignment="1" applyProtection="1">
      <alignment horizontal="center"/>
    </xf>
    <xf numFmtId="0" fontId="1" fillId="0" borderId="78" xfId="0" applyNumberFormat="1" applyFont="1" applyFill="1" applyBorder="1" applyAlignment="1" applyProtection="1"/>
    <xf numFmtId="0" fontId="7" fillId="0" borderId="68" xfId="0" applyNumberFormat="1" applyFont="1" applyFill="1" applyBorder="1" applyAlignment="1" applyProtection="1">
      <alignment horizontal="center" vertical="center"/>
    </xf>
    <xf numFmtId="0" fontId="1" fillId="0" borderId="103" xfId="0" applyNumberFormat="1" applyFont="1" applyFill="1" applyBorder="1" applyAlignment="1" applyProtection="1">
      <alignment vertical="center"/>
    </xf>
    <xf numFmtId="0" fontId="7" fillId="0" borderId="107" xfId="0" applyNumberFormat="1" applyFont="1" applyFill="1" applyBorder="1" applyAlignment="1" applyProtection="1">
      <alignment horizontal="center" vertical="center"/>
    </xf>
    <xf numFmtId="0" fontId="2" fillId="0" borderId="128" xfId="0" applyFont="1" applyBorder="1" applyProtection="1"/>
    <xf numFmtId="0" fontId="1" fillId="0" borderId="78" xfId="0" applyNumberFormat="1" applyFont="1" applyFill="1" applyBorder="1" applyProtection="1"/>
    <xf numFmtId="0" fontId="7" fillId="0" borderId="102" xfId="0" applyNumberFormat="1" applyFont="1" applyFill="1" applyBorder="1" applyAlignment="1" applyProtection="1">
      <alignment horizontal="center" vertical="center"/>
    </xf>
    <xf numFmtId="0" fontId="27" fillId="14" borderId="101" xfId="0" applyNumberFormat="1" applyFont="1" applyFill="1" applyBorder="1" applyAlignment="1" applyProtection="1">
      <alignment horizontal="center" wrapText="1"/>
    </xf>
    <xf numFmtId="0" fontId="27" fillId="14" borderId="113" xfId="0" applyNumberFormat="1" applyFont="1" applyFill="1" applyBorder="1" applyAlignment="1" applyProtection="1">
      <alignment horizontal="center" wrapText="1"/>
    </xf>
    <xf numFmtId="0" fontId="7" fillId="0" borderId="106" xfId="0" applyNumberFormat="1" applyFont="1" applyFill="1" applyBorder="1" applyAlignment="1" applyProtection="1">
      <alignment horizontal="center" wrapText="1"/>
    </xf>
    <xf numFmtId="0" fontId="4" fillId="0" borderId="78" xfId="0" applyNumberFormat="1" applyFont="1" applyFill="1" applyBorder="1" applyAlignment="1" applyProtection="1"/>
    <xf numFmtId="0" fontId="7" fillId="14" borderId="87" xfId="0" applyNumberFormat="1" applyFont="1" applyFill="1" applyBorder="1" applyAlignment="1" applyProtection="1">
      <alignment horizontal="center"/>
    </xf>
    <xf numFmtId="0" fontId="4" fillId="0" borderId="106" xfId="0" applyNumberFormat="1" applyFont="1" applyFill="1" applyBorder="1" applyAlignment="1" applyProtection="1">
      <alignment horizontal="left" vertical="center" wrapText="1" indent="1"/>
    </xf>
    <xf numFmtId="6" fontId="27" fillId="14" borderId="87" xfId="0" quotePrefix="1" applyNumberFormat="1" applyFont="1" applyFill="1" applyBorder="1" applyAlignment="1" applyProtection="1">
      <alignment horizontal="center"/>
    </xf>
    <xf numFmtId="0" fontId="27" fillId="14" borderId="87" xfId="0" quotePrefix="1" applyNumberFormat="1" applyFont="1" applyFill="1" applyBorder="1" applyAlignment="1" applyProtection="1">
      <alignment horizontal="center"/>
    </xf>
    <xf numFmtId="0" fontId="2" fillId="0" borderId="119" xfId="0" applyNumberFormat="1" applyFont="1" applyFill="1" applyBorder="1" applyAlignment="1" applyProtection="1">
      <alignment horizontal="left" vertical="center" wrapText="1" indent="1"/>
    </xf>
    <xf numFmtId="0" fontId="5" fillId="0" borderId="103" xfId="0" applyNumberFormat="1" applyFont="1" applyFill="1" applyBorder="1" applyAlignment="1" applyProtection="1">
      <alignment vertical="center"/>
    </xf>
    <xf numFmtId="166" fontId="5" fillId="0" borderId="106" xfId="0" applyNumberFormat="1" applyFont="1" applyFill="1" applyBorder="1" applyAlignment="1" applyProtection="1">
      <alignment horizontal="left" vertical="center"/>
    </xf>
    <xf numFmtId="0" fontId="7" fillId="0" borderId="94" xfId="0" applyNumberFormat="1" applyFont="1" applyFill="1" applyBorder="1" applyAlignment="1" applyProtection="1">
      <alignment horizontal="center"/>
    </xf>
    <xf numFmtId="0" fontId="5" fillId="0" borderId="103" xfId="0" applyNumberFormat="1" applyFont="1" applyFill="1" applyBorder="1" applyAlignment="1" applyProtection="1">
      <alignment wrapText="1"/>
    </xf>
    <xf numFmtId="0" fontId="5" fillId="0" borderId="111" xfId="0" applyNumberFormat="1" applyFont="1" applyFill="1" applyBorder="1" applyAlignment="1" applyProtection="1">
      <alignment horizontal="center"/>
    </xf>
    <xf numFmtId="0" fontId="5" fillId="0" borderId="115" xfId="0" applyNumberFormat="1" applyFont="1" applyFill="1" applyBorder="1" applyAlignment="1" applyProtection="1">
      <alignment horizontal="center"/>
    </xf>
    <xf numFmtId="0" fontId="5" fillId="0" borderId="97" xfId="0" applyNumberFormat="1" applyFont="1" applyFill="1" applyBorder="1" applyAlignment="1" applyProtection="1">
      <alignment horizontal="center"/>
    </xf>
    <xf numFmtId="0" fontId="1" fillId="0" borderId="27" xfId="0" applyNumberFormat="1" applyFont="1" applyFill="1" applyBorder="1" applyAlignment="1" applyProtection="1"/>
    <xf numFmtId="0" fontId="5" fillId="0" borderId="69" xfId="0" applyNumberFormat="1" applyFont="1" applyFill="1" applyBorder="1" applyAlignment="1" applyProtection="1">
      <alignment horizontal="center"/>
    </xf>
    <xf numFmtId="0" fontId="1" fillId="0" borderId="109" xfId="0" applyNumberFormat="1" applyFont="1" applyFill="1" applyBorder="1" applyAlignment="1" applyProtection="1">
      <alignment vertical="center" wrapText="1"/>
    </xf>
    <xf numFmtId="0" fontId="5" fillId="0" borderId="106" xfId="0" applyNumberFormat="1" applyFont="1" applyFill="1" applyBorder="1" applyAlignment="1" applyProtection="1">
      <alignment horizontal="center" vertical="center"/>
    </xf>
    <xf numFmtId="0" fontId="5" fillId="0" borderId="106" xfId="0" applyNumberFormat="1" applyFont="1" applyFill="1" applyBorder="1" applyAlignment="1" applyProtection="1">
      <alignment horizontal="center"/>
    </xf>
    <xf numFmtId="0" fontId="2" fillId="0" borderId="106" xfId="0" quotePrefix="1" applyNumberFormat="1" applyFont="1" applyFill="1" applyBorder="1" applyAlignment="1" applyProtection="1">
      <alignment horizontal="left" vertical="center" indent="1"/>
    </xf>
    <xf numFmtId="0" fontId="5" fillId="0" borderId="119" xfId="0" applyNumberFormat="1" applyFont="1" applyFill="1" applyBorder="1" applyAlignment="1" applyProtection="1">
      <alignment wrapText="1"/>
    </xf>
    <xf numFmtId="0" fontId="5" fillId="0" borderId="78" xfId="0" applyNumberFormat="1" applyFont="1" applyFill="1" applyBorder="1" applyAlignment="1" applyProtection="1">
      <alignment wrapText="1"/>
    </xf>
    <xf numFmtId="0" fontId="5" fillId="0" borderId="68" xfId="0" applyNumberFormat="1" applyFont="1" applyFill="1" applyBorder="1" applyAlignment="1" applyProtection="1">
      <alignment vertical="center" wrapText="1"/>
    </xf>
    <xf numFmtId="0" fontId="5" fillId="0" borderId="68" xfId="0" quotePrefix="1" applyNumberFormat="1" applyFont="1" applyFill="1" applyBorder="1" applyAlignment="1" applyProtection="1">
      <alignment horizontal="center"/>
    </xf>
    <xf numFmtId="0" fontId="2" fillId="0" borderId="112" xfId="0" applyNumberFormat="1" applyFont="1" applyFill="1" applyBorder="1" applyAlignment="1" applyProtection="1">
      <alignment horizontal="left" vertical="center" indent="1"/>
    </xf>
    <xf numFmtId="0" fontId="5" fillId="0" borderId="110" xfId="0" applyNumberFormat="1" applyFont="1" applyFill="1" applyBorder="1" applyAlignment="1" applyProtection="1">
      <alignment wrapText="1"/>
    </xf>
    <xf numFmtId="0" fontId="5" fillId="0" borderId="113" xfId="0" applyNumberFormat="1" applyFont="1" applyFill="1" applyBorder="1" applyAlignment="1" applyProtection="1">
      <alignment horizontal="center"/>
    </xf>
    <xf numFmtId="0" fontId="5" fillId="0" borderId="93" xfId="0" applyNumberFormat="1" applyFont="1" applyFill="1" applyBorder="1" applyAlignment="1" applyProtection="1">
      <alignment horizontal="center"/>
    </xf>
    <xf numFmtId="0" fontId="4" fillId="0" borderId="119" xfId="0" applyNumberFormat="1" applyFont="1" applyFill="1" applyBorder="1" applyAlignment="1" applyProtection="1">
      <alignment vertical="center"/>
    </xf>
    <xf numFmtId="0" fontId="5" fillId="0" borderId="97" xfId="0" applyNumberFormat="1" applyFont="1" applyFill="1" applyBorder="1" applyAlignment="1" applyProtection="1">
      <alignment horizontal="center" vertical="center"/>
    </xf>
    <xf numFmtId="0" fontId="4" fillId="0" borderId="129" xfId="0" applyNumberFormat="1" applyFont="1" applyFill="1" applyBorder="1" applyAlignment="1" applyProtection="1">
      <alignment horizontal="center" vertical="center"/>
    </xf>
    <xf numFmtId="0" fontId="5" fillId="0" borderId="117" xfId="0" applyNumberFormat="1" applyFont="1" applyFill="1" applyBorder="1" applyAlignment="1" applyProtection="1">
      <alignment horizontal="left" vertical="center"/>
    </xf>
    <xf numFmtId="0" fontId="4" fillId="0" borderId="130" xfId="0" applyNumberFormat="1" applyFont="1" applyFill="1" applyBorder="1" applyAlignment="1" applyProtection="1">
      <alignment horizontal="center" vertical="center"/>
    </xf>
    <xf numFmtId="49" fontId="7" fillId="9" borderId="131" xfId="21" applyBorder="1">
      <alignment horizontal="center" vertical="center"/>
    </xf>
    <xf numFmtId="49" fontId="7" fillId="9" borderId="132" xfId="20" applyBorder="1">
      <alignment horizontal="center"/>
    </xf>
    <xf numFmtId="49" fontId="7" fillId="9" borderId="133" xfId="21" applyBorder="1">
      <alignment horizontal="center" vertical="center"/>
    </xf>
    <xf numFmtId="166" fontId="4" fillId="7" borderId="133" xfId="22" applyBorder="1">
      <alignment vertical="center"/>
      <protection locked="0"/>
    </xf>
    <xf numFmtId="166" fontId="4" fillId="10" borderId="133" xfId="23" applyBorder="1">
      <alignment vertical="center"/>
      <protection locked="0"/>
    </xf>
    <xf numFmtId="0" fontId="4" fillId="0" borderId="134" xfId="0" applyNumberFormat="1" applyFont="1" applyFill="1" applyBorder="1" applyAlignment="1" applyProtection="1">
      <alignment horizontal="center" vertical="center"/>
    </xf>
    <xf numFmtId="0" fontId="4" fillId="0" borderId="119" xfId="0" applyNumberFormat="1" applyFont="1" applyFill="1" applyBorder="1" applyAlignment="1" applyProtection="1"/>
    <xf numFmtId="166" fontId="5" fillId="0" borderId="68" xfId="26" applyBorder="1">
      <alignment horizontal="right" vertical="center"/>
    </xf>
    <xf numFmtId="0" fontId="4" fillId="0" borderId="116" xfId="0" applyNumberFormat="1" applyFont="1" applyFill="1" applyBorder="1" applyAlignment="1" applyProtection="1">
      <alignment horizontal="left" vertical="center" wrapText="1" indent="1"/>
    </xf>
    <xf numFmtId="0" fontId="4" fillId="0" borderId="75" xfId="0" applyNumberFormat="1" applyFont="1" applyFill="1" applyBorder="1" applyAlignment="1" applyProtection="1">
      <alignment horizontal="left" vertical="center" wrapText="1" indent="1"/>
    </xf>
    <xf numFmtId="49" fontId="7" fillId="9" borderId="132" xfId="0" applyNumberFormat="1" applyFont="1" applyFill="1" applyBorder="1" applyAlignment="1" applyProtection="1">
      <alignment horizontal="center" vertical="center"/>
    </xf>
    <xf numFmtId="49" fontId="7" fillId="9" borderId="136" xfId="0" applyNumberFormat="1" applyFont="1" applyFill="1" applyBorder="1" applyAlignment="1" applyProtection="1">
      <alignment horizontal="center" vertical="center"/>
    </xf>
    <xf numFmtId="0" fontId="4" fillId="0" borderId="137" xfId="0" applyNumberFormat="1" applyFont="1" applyFill="1" applyBorder="1" applyAlignment="1" applyProtection="1">
      <alignment horizontal="center" vertical="center"/>
    </xf>
    <xf numFmtId="0" fontId="1" fillId="0" borderId="75" xfId="0" applyNumberFormat="1" applyFont="1" applyFill="1" applyBorder="1" applyAlignment="1" applyProtection="1">
      <alignment horizontal="left" vertical="center" indent="1"/>
    </xf>
    <xf numFmtId="0" fontId="1" fillId="0" borderId="103" xfId="0" applyNumberFormat="1" applyFont="1" applyFill="1" applyBorder="1" applyAlignment="1" applyProtection="1"/>
    <xf numFmtId="0" fontId="4" fillId="0" borderId="135" xfId="0" applyNumberFormat="1" applyFont="1" applyFill="1" applyBorder="1" applyAlignment="1" applyProtection="1">
      <alignment vertical="center"/>
    </xf>
    <xf numFmtId="0" fontId="4" fillId="0" borderId="138" xfId="0" applyNumberFormat="1" applyFont="1" applyFill="1" applyBorder="1" applyAlignment="1" applyProtection="1">
      <alignment vertical="center"/>
    </xf>
    <xf numFmtId="0" fontId="7" fillId="0" borderId="133" xfId="0" applyNumberFormat="1" applyFont="1" applyFill="1" applyBorder="1" applyAlignment="1" applyProtection="1">
      <alignment horizontal="center"/>
    </xf>
    <xf numFmtId="0" fontId="2" fillId="14" borderId="116" xfId="0" applyNumberFormat="1" applyFont="1" applyFill="1" applyBorder="1" applyAlignment="1" applyProtection="1">
      <alignment horizontal="left" vertical="center" wrapText="1" indent="1"/>
    </xf>
    <xf numFmtId="166" fontId="5" fillId="0" borderId="133" xfId="26" applyBorder="1">
      <alignment horizontal="right" vertical="center"/>
    </xf>
    <xf numFmtId="0" fontId="4" fillId="0" borderId="133" xfId="0" applyNumberFormat="1" applyFont="1" applyFill="1" applyBorder="1" applyAlignment="1" applyProtection="1">
      <alignment horizontal="center" vertical="center"/>
    </xf>
    <xf numFmtId="0" fontId="2" fillId="0" borderId="133" xfId="0" applyNumberFormat="1" applyFont="1" applyFill="1" applyBorder="1" applyAlignment="1" applyProtection="1">
      <alignment horizontal="left" vertical="center" wrapText="1" indent="1"/>
    </xf>
    <xf numFmtId="0" fontId="1" fillId="0" borderId="112" xfId="0" applyNumberFormat="1" applyFont="1" applyFill="1" applyBorder="1" applyAlignment="1" applyProtection="1">
      <alignment vertical="center"/>
    </xf>
    <xf numFmtId="0" fontId="4" fillId="0" borderId="139" xfId="0" applyNumberFormat="1" applyFont="1" applyFill="1" applyBorder="1" applyAlignment="1" applyProtection="1">
      <alignment horizontal="center" vertical="center"/>
    </xf>
    <xf numFmtId="0" fontId="5" fillId="0" borderId="140" xfId="0" applyNumberFormat="1" applyFont="1" applyFill="1" applyBorder="1" applyAlignment="1" applyProtection="1"/>
    <xf numFmtId="0" fontId="7" fillId="0" borderId="141" xfId="0" applyNumberFormat="1" applyFont="1" applyFill="1" applyBorder="1" applyAlignment="1" applyProtection="1">
      <alignment horizontal="center"/>
    </xf>
    <xf numFmtId="0" fontId="1" fillId="0" borderId="142" xfId="0" applyNumberFormat="1" applyFont="1" applyFill="1" applyBorder="1" applyAlignment="1" applyProtection="1">
      <alignment vertical="center"/>
    </xf>
    <xf numFmtId="0" fontId="4" fillId="0" borderId="143" xfId="0" applyNumberFormat="1" applyFont="1" applyFill="1" applyBorder="1" applyAlignment="1" applyProtection="1">
      <alignment vertical="center"/>
    </xf>
    <xf numFmtId="0" fontId="4" fillId="0" borderId="144" xfId="0" applyNumberFormat="1" applyFont="1" applyFill="1" applyBorder="1" applyAlignment="1" applyProtection="1">
      <alignment vertical="center"/>
    </xf>
    <xf numFmtId="0" fontId="4" fillId="0" borderId="145" xfId="0" applyNumberFormat="1" applyFont="1" applyFill="1" applyBorder="1" applyAlignment="1" applyProtection="1">
      <alignment vertical="center"/>
    </xf>
    <xf numFmtId="0" fontId="2" fillId="0" borderId="116" xfId="0" applyNumberFormat="1" applyFont="1" applyFill="1" applyBorder="1" applyAlignment="1" applyProtection="1">
      <alignment horizontal="left" vertical="center" indent="1"/>
    </xf>
    <xf numFmtId="0" fontId="2" fillId="0" borderId="112" xfId="0" applyNumberFormat="1" applyFont="1" applyFill="1" applyBorder="1" applyAlignment="1" applyProtection="1">
      <alignment horizontal="left" vertical="center" wrapText="1" indent="1"/>
    </xf>
    <xf numFmtId="49" fontId="7" fillId="9" borderId="114" xfId="20" applyBorder="1">
      <alignment horizontal="center"/>
    </xf>
    <xf numFmtId="0" fontId="7" fillId="0" borderId="144" xfId="0" applyNumberFormat="1" applyFont="1" applyFill="1" applyBorder="1" applyAlignment="1" applyProtection="1">
      <alignment horizontal="center"/>
    </xf>
    <xf numFmtId="0" fontId="7" fillId="0" borderId="146" xfId="0" applyNumberFormat="1" applyFont="1" applyFill="1" applyBorder="1" applyAlignment="1" applyProtection="1">
      <alignment horizontal="center"/>
    </xf>
    <xf numFmtId="0" fontId="4" fillId="0" borderId="145" xfId="0" applyNumberFormat="1" applyFont="1" applyFill="1" applyBorder="1" applyAlignment="1" applyProtection="1">
      <alignment horizontal="left" vertical="center" wrapText="1" indent="1"/>
    </xf>
    <xf numFmtId="0" fontId="7" fillId="0" borderId="148" xfId="0" applyNumberFormat="1" applyFont="1" applyFill="1" applyBorder="1" applyAlignment="1" applyProtection="1">
      <alignment horizontal="center"/>
    </xf>
    <xf numFmtId="0" fontId="7" fillId="0" borderId="149" xfId="0" applyNumberFormat="1" applyFont="1" applyFill="1" applyBorder="1" applyAlignment="1" applyProtection="1">
      <alignment horizontal="center"/>
    </xf>
    <xf numFmtId="0" fontId="4" fillId="0" borderId="63" xfId="0" applyNumberFormat="1" applyFont="1" applyFill="1" applyBorder="1" applyAlignment="1" applyProtection="1">
      <alignment vertical="center"/>
    </xf>
    <xf numFmtId="0" fontId="4" fillId="0" borderId="96" xfId="0" applyNumberFormat="1" applyFont="1" applyFill="1" applyBorder="1" applyAlignment="1" applyProtection="1">
      <alignment vertical="center"/>
    </xf>
    <xf numFmtId="0" fontId="4" fillId="0" borderId="101" xfId="0" applyNumberFormat="1" applyFont="1" applyFill="1" applyBorder="1" applyAlignment="1" applyProtection="1">
      <alignment vertical="center"/>
    </xf>
    <xf numFmtId="0" fontId="4" fillId="0" borderId="115" xfId="0" applyNumberFormat="1" applyFont="1" applyFill="1" applyBorder="1" applyAlignment="1" applyProtection="1">
      <alignment vertical="center"/>
    </xf>
    <xf numFmtId="0" fontId="4" fillId="0" borderId="150" xfId="0" applyNumberFormat="1" applyFont="1" applyFill="1" applyBorder="1" applyAlignment="1" applyProtection="1">
      <alignment vertical="center"/>
    </xf>
    <xf numFmtId="0" fontId="4" fillId="0" borderId="97" xfId="0" applyNumberFormat="1" applyFont="1" applyFill="1" applyBorder="1" applyAlignment="1" applyProtection="1">
      <alignment horizontal="center" vertical="center"/>
    </xf>
    <xf numFmtId="0" fontId="4" fillId="0" borderId="147" xfId="0" applyNumberFormat="1" applyFont="1" applyFill="1" applyBorder="1" applyAlignment="1" applyProtection="1">
      <alignment horizontal="center" vertical="center"/>
    </xf>
    <xf numFmtId="166" fontId="2" fillId="0" borderId="87" xfId="0" applyNumberFormat="1" applyFont="1" applyFill="1" applyBorder="1" applyAlignment="1" applyProtection="1">
      <alignment horizontal="right" vertical="center" wrapText="1"/>
    </xf>
    <xf numFmtId="0" fontId="4" fillId="0" borderId="148" xfId="0" applyNumberFormat="1" applyFont="1" applyFill="1" applyBorder="1" applyAlignment="1" applyProtection="1">
      <alignment vertical="center"/>
    </xf>
    <xf numFmtId="0" fontId="7" fillId="0" borderId="101" xfId="0" applyNumberFormat="1" applyFont="1" applyFill="1" applyBorder="1" applyAlignment="1" applyProtection="1">
      <alignment horizontal="center" vertical="top"/>
    </xf>
    <xf numFmtId="49" fontId="7" fillId="9" borderId="145" xfId="0" applyNumberFormat="1" applyFont="1" applyFill="1" applyBorder="1" applyAlignment="1" applyProtection="1">
      <alignment horizontal="center" vertical="center"/>
    </xf>
    <xf numFmtId="49" fontId="7" fillId="9" borderId="96" xfId="0" applyNumberFormat="1" applyFont="1" applyFill="1" applyBorder="1" applyAlignment="1" applyProtection="1">
      <alignment horizontal="center" vertical="center"/>
    </xf>
    <xf numFmtId="166" fontId="5" fillId="0" borderId="106" xfId="19" applyBorder="1">
      <alignment horizontal="right" vertical="center"/>
    </xf>
    <xf numFmtId="0" fontId="0" fillId="0" borderId="93" xfId="0" applyBorder="1"/>
    <xf numFmtId="166" fontId="4" fillId="13" borderId="154" xfId="25" applyBorder="1">
      <alignment horizontal="right" vertical="center"/>
      <protection locked="0"/>
    </xf>
    <xf numFmtId="49" fontId="7" fillId="9" borderId="155" xfId="20" applyBorder="1">
      <alignment horizontal="center"/>
    </xf>
    <xf numFmtId="0" fontId="7" fillId="0" borderId="142" xfId="0" applyNumberFormat="1" applyFont="1" applyFill="1" applyBorder="1" applyAlignment="1" applyProtection="1">
      <alignment horizontal="center" vertical="center"/>
    </xf>
    <xf numFmtId="0" fontId="7" fillId="0" borderId="144" xfId="0" applyNumberFormat="1" applyFont="1" applyFill="1" applyBorder="1" applyAlignment="1" applyProtection="1">
      <alignment horizontal="center" vertical="center"/>
    </xf>
    <xf numFmtId="49" fontId="7" fillId="9" borderId="152" xfId="21" applyBorder="1">
      <alignment horizontal="center" vertical="center"/>
    </xf>
    <xf numFmtId="0" fontId="2" fillId="0" borderId="149" xfId="0" applyFont="1" applyBorder="1" applyAlignment="1" applyProtection="1">
      <alignment vertical="center"/>
    </xf>
    <xf numFmtId="0" fontId="7" fillId="0" borderId="142" xfId="0" applyNumberFormat="1" applyFont="1" applyFill="1" applyBorder="1" applyAlignment="1" applyProtection="1">
      <alignment horizontal="center" vertical="top"/>
    </xf>
    <xf numFmtId="0" fontId="2" fillId="0" borderId="94" xfId="0" applyFont="1" applyBorder="1" applyProtection="1"/>
    <xf numFmtId="0" fontId="0" fillId="0" borderId="25" xfId="0" applyBorder="1" applyProtection="1"/>
    <xf numFmtId="0" fontId="27" fillId="0" borderId="119" xfId="0" applyNumberFormat="1" applyFont="1" applyFill="1" applyBorder="1" applyAlignment="1" applyProtection="1">
      <alignment horizontal="center" vertical="center" wrapText="1"/>
    </xf>
    <xf numFmtId="0" fontId="27" fillId="0" borderId="94" xfId="0" applyNumberFormat="1" applyFont="1" applyFill="1" applyBorder="1" applyAlignment="1" applyProtection="1">
      <alignment horizontal="center" vertical="center" wrapText="1"/>
    </xf>
    <xf numFmtId="0" fontId="2" fillId="0" borderId="75" xfId="0" applyNumberFormat="1" applyFont="1" applyFill="1" applyBorder="1" applyAlignment="1" applyProtection="1">
      <alignment horizontal="left" vertical="center" indent="1"/>
    </xf>
    <xf numFmtId="0" fontId="2" fillId="0" borderId="104" xfId="0" applyNumberFormat="1" applyFont="1" applyFill="1" applyBorder="1" applyAlignment="1" applyProtection="1">
      <alignment horizontal="left" vertical="center" indent="1"/>
    </xf>
    <xf numFmtId="0" fontId="2" fillId="0" borderId="119" xfId="0" applyNumberFormat="1" applyFont="1" applyFill="1" applyBorder="1" applyAlignment="1" applyProtection="1">
      <alignment horizontal="left" vertical="center" indent="1"/>
    </xf>
    <xf numFmtId="0" fontId="7" fillId="0" borderId="119" xfId="0" applyNumberFormat="1" applyFont="1" applyFill="1" applyBorder="1" applyAlignment="1" applyProtection="1">
      <alignment horizontal="center"/>
    </xf>
    <xf numFmtId="0" fontId="5" fillId="0" borderId="152" xfId="0" applyNumberFormat="1" applyFont="1" applyFill="1" applyBorder="1" applyAlignment="1" applyProtection="1">
      <alignment wrapText="1"/>
    </xf>
    <xf numFmtId="0" fontId="7" fillId="0" borderId="152" xfId="0" applyNumberFormat="1" applyFont="1" applyFill="1" applyBorder="1" applyAlignment="1" applyProtection="1">
      <alignment horizontal="center"/>
    </xf>
    <xf numFmtId="0" fontId="7" fillId="0" borderId="152" xfId="0" applyNumberFormat="1" applyFont="1" applyFill="1" applyBorder="1" applyAlignment="1" applyProtection="1">
      <alignment horizontal="center" vertical="top"/>
    </xf>
    <xf numFmtId="0" fontId="7" fillId="0" borderId="68" xfId="0" applyNumberFormat="1" applyFont="1" applyFill="1" applyBorder="1" applyAlignment="1" applyProtection="1">
      <alignment horizontal="center" vertical="top"/>
    </xf>
    <xf numFmtId="0" fontId="4" fillId="0" borderId="106" xfId="0" applyNumberFormat="1" applyFont="1" applyFill="1" applyBorder="1" applyAlignment="1" applyProtection="1">
      <alignment vertical="center"/>
    </xf>
    <xf numFmtId="0" fontId="4" fillId="0" borderId="106" xfId="0" applyNumberFormat="1" applyFont="1" applyFill="1" applyBorder="1" applyProtection="1"/>
    <xf numFmtId="0" fontId="1" fillId="0" borderId="106" xfId="0" applyNumberFormat="1" applyFont="1" applyFill="1" applyBorder="1" applyAlignment="1" applyProtection="1">
      <alignment vertical="center" wrapText="1"/>
    </xf>
    <xf numFmtId="0" fontId="9" fillId="0" borderId="25" xfId="0" applyNumberFormat="1" applyFont="1" applyFill="1" applyBorder="1" applyAlignment="1" applyProtection="1"/>
    <xf numFmtId="0" fontId="5" fillId="0" borderId="152" xfId="0" applyNumberFormat="1" applyFont="1" applyFill="1" applyBorder="1" applyAlignment="1" applyProtection="1">
      <alignment horizontal="center"/>
    </xf>
    <xf numFmtId="0" fontId="4" fillId="0" borderId="146" xfId="0" applyNumberFormat="1" applyFont="1" applyFill="1" applyBorder="1" applyAlignment="1" applyProtection="1">
      <alignment horizontal="center" vertical="center"/>
    </xf>
    <xf numFmtId="49" fontId="7" fillId="9" borderId="106" xfId="21" quotePrefix="1" applyBorder="1">
      <alignment horizontal="center" vertical="center"/>
    </xf>
    <xf numFmtId="0" fontId="0" fillId="0" borderId="140" xfId="0" applyBorder="1" applyProtection="1"/>
    <xf numFmtId="0" fontId="4" fillId="0" borderId="149" xfId="0" applyNumberFormat="1" applyFont="1" applyFill="1" applyBorder="1" applyAlignment="1" applyProtection="1">
      <alignment horizontal="center"/>
    </xf>
    <xf numFmtId="0" fontId="9" fillId="0" borderId="119" xfId="0" applyFont="1" applyBorder="1" applyAlignment="1" applyProtection="1">
      <alignment vertical="center"/>
    </xf>
    <xf numFmtId="166" fontId="1" fillId="0" borderId="112" xfId="0" applyNumberFormat="1" applyFont="1" applyFill="1" applyBorder="1" applyAlignment="1" applyProtection="1">
      <alignment vertical="center"/>
    </xf>
    <xf numFmtId="0" fontId="5" fillId="0" borderId="68" xfId="0" applyNumberFormat="1" applyFont="1" applyFill="1" applyBorder="1" applyAlignment="1" applyProtection="1">
      <alignment horizontal="center"/>
    </xf>
    <xf numFmtId="0" fontId="4" fillId="0" borderId="94" xfId="0" applyNumberFormat="1" applyFont="1" applyFill="1" applyBorder="1" applyAlignment="1" applyProtection="1">
      <alignment vertical="center"/>
    </xf>
    <xf numFmtId="166" fontId="2" fillId="0" borderId="112" xfId="0" quotePrefix="1" applyNumberFormat="1" applyFont="1" applyFill="1" applyBorder="1" applyAlignment="1" applyProtection="1">
      <alignment horizontal="left" vertical="center" indent="1"/>
    </xf>
    <xf numFmtId="0" fontId="4" fillId="0" borderId="158" xfId="0" applyNumberFormat="1" applyFont="1" applyFill="1" applyBorder="1" applyAlignment="1" applyProtection="1">
      <alignment horizontal="center" vertical="center"/>
    </xf>
    <xf numFmtId="0" fontId="1" fillId="0" borderId="159" xfId="0" applyNumberFormat="1" applyFont="1" applyFill="1" applyBorder="1" applyAlignment="1" applyProtection="1">
      <alignment vertical="center"/>
    </xf>
    <xf numFmtId="0" fontId="5" fillId="0" borderId="160" xfId="0" applyNumberFormat="1" applyFont="1" applyFill="1" applyBorder="1" applyAlignment="1" applyProtection="1">
      <alignment horizontal="right"/>
    </xf>
    <xf numFmtId="0" fontId="4" fillId="0" borderId="160" xfId="0" applyNumberFormat="1" applyFont="1" applyFill="1" applyBorder="1" applyAlignment="1" applyProtection="1">
      <alignment horizontal="right"/>
    </xf>
    <xf numFmtId="0" fontId="1" fillId="0" borderId="140" xfId="0" applyNumberFormat="1" applyFont="1" applyFill="1" applyBorder="1" applyAlignment="1" applyProtection="1">
      <alignment vertical="center"/>
    </xf>
    <xf numFmtId="0" fontId="7" fillId="0" borderId="153" xfId="0" applyNumberFormat="1" applyFont="1" applyFill="1" applyBorder="1" applyAlignment="1" applyProtection="1">
      <alignment horizontal="center"/>
    </xf>
    <xf numFmtId="166" fontId="1" fillId="0" borderId="116" xfId="0" applyNumberFormat="1" applyFont="1" applyFill="1" applyBorder="1" applyAlignment="1" applyProtection="1">
      <alignment horizontal="left" vertical="center" wrapText="1"/>
    </xf>
    <xf numFmtId="0" fontId="4" fillId="0" borderId="161" xfId="0" applyNumberFormat="1" applyFont="1" applyFill="1" applyBorder="1" applyAlignment="1" applyProtection="1">
      <alignment horizontal="center" vertical="center"/>
    </xf>
    <xf numFmtId="166" fontId="1" fillId="0" borderId="116" xfId="0" applyNumberFormat="1" applyFont="1" applyFill="1" applyBorder="1" applyAlignment="1" applyProtection="1">
      <alignment horizontal="left" vertical="center"/>
    </xf>
    <xf numFmtId="0" fontId="1" fillId="0" borderId="116" xfId="0" applyNumberFormat="1" applyFont="1" applyFill="1" applyBorder="1" applyAlignment="1" applyProtection="1">
      <alignment horizontal="left" vertical="center"/>
    </xf>
    <xf numFmtId="0" fontId="0" fillId="0" borderId="88" xfId="0" applyNumberFormat="1" applyFill="1" applyBorder="1" applyAlignment="1" applyProtection="1">
      <alignment horizontal="center" vertical="center"/>
    </xf>
    <xf numFmtId="166" fontId="1" fillId="0" borderId="116" xfId="0" applyNumberFormat="1" applyFont="1" applyFill="1" applyBorder="1" applyAlignment="1" applyProtection="1">
      <alignment vertical="center"/>
    </xf>
    <xf numFmtId="0" fontId="1" fillId="0" borderId="116" xfId="0" applyNumberFormat="1" applyFont="1" applyFill="1" applyBorder="1" applyAlignment="1" applyProtection="1">
      <alignment horizontal="left" vertical="center" wrapText="1"/>
    </xf>
    <xf numFmtId="0" fontId="4" fillId="0" borderId="162" xfId="0" applyNumberFormat="1" applyFont="1" applyFill="1" applyBorder="1" applyAlignment="1" applyProtection="1">
      <alignment horizontal="center" vertical="center"/>
    </xf>
    <xf numFmtId="166" fontId="1" fillId="0" borderId="104" xfId="0" applyNumberFormat="1" applyFont="1" applyFill="1" applyBorder="1" applyAlignment="1" applyProtection="1">
      <alignment horizontal="left" vertical="center" wrapText="1"/>
    </xf>
    <xf numFmtId="0" fontId="4" fillId="0" borderId="97" xfId="0" quotePrefix="1" applyNumberFormat="1" applyFont="1" applyFill="1" applyBorder="1" applyAlignment="1" applyProtection="1">
      <alignment horizontal="center" vertical="center"/>
    </xf>
    <xf numFmtId="0" fontId="7" fillId="0" borderId="164" xfId="0" applyNumberFormat="1" applyFont="1" applyFill="1" applyBorder="1" applyAlignment="1" applyProtection="1">
      <alignment horizontal="center"/>
    </xf>
    <xf numFmtId="166" fontId="4" fillId="0" borderId="166" xfId="0" applyNumberFormat="1" applyFont="1" applyFill="1" applyBorder="1" applyAlignment="1" applyProtection="1">
      <alignment horizontal="center" vertical="center"/>
    </xf>
    <xf numFmtId="166" fontId="4" fillId="0" borderId="168" xfId="0" applyNumberFormat="1" applyFont="1" applyFill="1" applyBorder="1" applyAlignment="1" applyProtection="1">
      <alignment horizontal="center" vertical="center"/>
    </xf>
    <xf numFmtId="0" fontId="5" fillId="0" borderId="140" xfId="0" applyNumberFormat="1" applyFont="1" applyFill="1" applyBorder="1" applyAlignment="1" applyProtection="1">
      <alignment vertical="center" wrapText="1"/>
    </xf>
    <xf numFmtId="166" fontId="4" fillId="0" borderId="116" xfId="0" applyNumberFormat="1" applyFont="1" applyFill="1" applyBorder="1" applyAlignment="1" applyProtection="1">
      <alignment horizontal="left" vertical="center" wrapText="1" indent="1"/>
    </xf>
    <xf numFmtId="0" fontId="4" fillId="0" borderId="163" xfId="0" applyNumberFormat="1" applyFont="1" applyFill="1" applyBorder="1" applyAlignment="1" applyProtection="1">
      <alignment horizontal="left" vertical="center" wrapText="1" indent="1"/>
    </xf>
    <xf numFmtId="166" fontId="4" fillId="0" borderId="75" xfId="0" applyNumberFormat="1" applyFont="1" applyFill="1" applyBorder="1" applyAlignment="1" applyProtection="1">
      <alignment horizontal="left" vertical="center" wrapText="1" indent="1"/>
    </xf>
    <xf numFmtId="0" fontId="4" fillId="0" borderId="88" xfId="0" quotePrefix="1" applyNumberFormat="1" applyFont="1" applyFill="1" applyBorder="1" applyAlignment="1" applyProtection="1">
      <alignment horizontal="center" vertical="center"/>
    </xf>
    <xf numFmtId="166" fontId="5" fillId="0" borderId="156" xfId="0" applyNumberFormat="1" applyFont="1" applyFill="1" applyBorder="1" applyAlignment="1" applyProtection="1">
      <alignment horizontal="left" vertical="center" wrapText="1" indent="1"/>
    </xf>
    <xf numFmtId="0" fontId="4" fillId="0" borderId="68" xfId="0" applyNumberFormat="1" applyFont="1" applyFill="1" applyBorder="1" applyAlignment="1" applyProtection="1">
      <alignment horizontal="left" vertical="center" indent="1"/>
    </xf>
    <xf numFmtId="166" fontId="5" fillId="0" borderId="104" xfId="0" applyNumberFormat="1" applyFont="1" applyFill="1" applyBorder="1" applyAlignment="1" applyProtection="1">
      <alignment horizontal="left" vertical="center" wrapText="1" indent="1"/>
    </xf>
    <xf numFmtId="166" fontId="4" fillId="13" borderId="89" xfId="25" applyBorder="1">
      <alignment horizontal="right" vertical="center"/>
      <protection locked="0"/>
    </xf>
    <xf numFmtId="166" fontId="4" fillId="0" borderId="104" xfId="0" applyNumberFormat="1" applyFont="1" applyFill="1" applyBorder="1" applyAlignment="1" applyProtection="1">
      <alignment horizontal="left" vertical="center" wrapText="1" indent="1"/>
    </xf>
    <xf numFmtId="6" fontId="7" fillId="0" borderId="0" xfId="0" applyNumberFormat="1" applyFont="1" applyFill="1" applyBorder="1" applyAlignment="1" applyProtection="1">
      <alignment horizontal="center"/>
    </xf>
    <xf numFmtId="0" fontId="7" fillId="0" borderId="142" xfId="0" applyNumberFormat="1" applyFont="1" applyFill="1" applyBorder="1" applyAlignment="1" applyProtection="1">
      <alignment horizontal="center"/>
    </xf>
    <xf numFmtId="0" fontId="7" fillId="0" borderId="119" xfId="0" applyNumberFormat="1" applyFont="1" applyFill="1" applyBorder="1" applyAlignment="1" applyProtection="1">
      <alignment horizontal="center" wrapText="1"/>
    </xf>
    <xf numFmtId="0" fontId="7" fillId="0" borderId="78" xfId="0" applyNumberFormat="1" applyFont="1" applyFill="1" applyBorder="1" applyAlignment="1" applyProtection="1">
      <alignment horizontal="center"/>
    </xf>
    <xf numFmtId="0" fontId="4" fillId="0" borderId="112" xfId="0" applyNumberFormat="1" applyFont="1" applyFill="1" applyBorder="1" applyAlignment="1" applyProtection="1">
      <alignment vertical="center"/>
    </xf>
    <xf numFmtId="166" fontId="4" fillId="0" borderId="170" xfId="0" applyNumberFormat="1" applyFont="1" applyFill="1" applyBorder="1" applyAlignment="1" applyProtection="1">
      <alignment vertical="center"/>
    </xf>
    <xf numFmtId="0" fontId="5" fillId="0" borderId="116" xfId="0" applyNumberFormat="1" applyFont="1" applyFill="1" applyBorder="1" applyAlignment="1" applyProtection="1">
      <alignment horizontal="left" vertical="center"/>
    </xf>
    <xf numFmtId="166" fontId="4" fillId="0" borderId="109" xfId="0" applyNumberFormat="1" applyFont="1" applyFill="1" applyBorder="1" applyAlignment="1" applyProtection="1">
      <alignment vertical="center"/>
    </xf>
    <xf numFmtId="0" fontId="4" fillId="0" borderId="169" xfId="0" applyNumberFormat="1" applyFont="1" applyFill="1" applyBorder="1" applyAlignment="1" applyProtection="1">
      <alignment vertical="center"/>
    </xf>
    <xf numFmtId="0" fontId="4" fillId="0" borderId="171" xfId="0" applyNumberFormat="1" applyFont="1" applyFill="1" applyBorder="1" applyAlignment="1" applyProtection="1">
      <alignment vertical="center"/>
    </xf>
    <xf numFmtId="0" fontId="7" fillId="0" borderId="106" xfId="0" applyNumberFormat="1" applyFont="1" applyFill="1" applyBorder="1" applyAlignment="1" applyProtection="1">
      <alignment horizontal="center"/>
    </xf>
    <xf numFmtId="0" fontId="4" fillId="0" borderId="109" xfId="0" applyNumberFormat="1" applyFont="1" applyFill="1" applyBorder="1" applyAlignment="1" applyProtection="1">
      <alignment vertical="center"/>
    </xf>
    <xf numFmtId="166" fontId="7" fillId="0" borderId="149" xfId="0" applyNumberFormat="1" applyFont="1" applyFill="1" applyBorder="1" applyAlignment="1" applyProtection="1">
      <alignment horizontal="center"/>
    </xf>
    <xf numFmtId="0" fontId="0" fillId="0" borderId="172" xfId="0" applyBorder="1" applyProtection="1"/>
    <xf numFmtId="0" fontId="5" fillId="0" borderId="27" xfId="0" applyNumberFormat="1" applyFont="1" applyFill="1" applyBorder="1" applyAlignment="1" applyProtection="1">
      <alignment wrapText="1"/>
    </xf>
    <xf numFmtId="0" fontId="5" fillId="0" borderId="157" xfId="0" applyNumberFormat="1" applyFont="1" applyFill="1" applyBorder="1" applyAlignment="1" applyProtection="1">
      <alignment horizontal="center"/>
    </xf>
    <xf numFmtId="0" fontId="5" fillId="0" borderId="149" xfId="0" applyNumberFormat="1" applyFont="1" applyFill="1" applyBorder="1" applyAlignment="1" applyProtection="1">
      <alignment horizontal="center"/>
    </xf>
    <xf numFmtId="166" fontId="7" fillId="0" borderId="144" xfId="0" applyNumberFormat="1" applyFont="1" applyFill="1" applyBorder="1" applyAlignment="1" applyProtection="1">
      <alignment horizontal="center"/>
    </xf>
    <xf numFmtId="0" fontId="0" fillId="0" borderId="106" xfId="0" applyNumberFormat="1" applyFont="1" applyFill="1" applyBorder="1" applyProtection="1"/>
    <xf numFmtId="0" fontId="5" fillId="0" borderId="87" xfId="0" applyNumberFormat="1" applyFont="1" applyFill="1" applyBorder="1" applyAlignment="1" applyProtection="1">
      <alignment horizontal="center"/>
    </xf>
    <xf numFmtId="0" fontId="5" fillId="0" borderId="93" xfId="0" applyNumberFormat="1" applyFont="1" applyFill="1" applyBorder="1" applyAlignment="1" applyProtection="1">
      <alignment horizontal="center" vertical="top"/>
    </xf>
    <xf numFmtId="0" fontId="5" fillId="0" borderId="0" xfId="0" applyNumberFormat="1" applyFont="1" applyFill="1" applyBorder="1" applyAlignment="1" applyProtection="1">
      <alignment horizontal="left" vertical="center" wrapText="1"/>
    </xf>
    <xf numFmtId="166" fontId="5" fillId="0" borderId="173" xfId="19" applyBorder="1">
      <alignment horizontal="right" vertical="center"/>
    </xf>
    <xf numFmtId="166" fontId="4" fillId="12" borderId="157" xfId="0" applyNumberFormat="1" applyFont="1" applyFill="1" applyBorder="1" applyAlignment="1" applyProtection="1">
      <alignment vertical="center"/>
    </xf>
    <xf numFmtId="166" fontId="4" fillId="12" borderId="146" xfId="0" applyNumberFormat="1" applyFont="1" applyFill="1" applyBorder="1" applyAlignment="1" applyProtection="1">
      <alignment vertical="center"/>
    </xf>
    <xf numFmtId="0" fontId="4" fillId="0" borderId="146" xfId="0" quotePrefix="1" applyNumberFormat="1" applyFont="1" applyFill="1" applyBorder="1" applyAlignment="1" applyProtection="1">
      <alignment horizontal="center" vertical="center"/>
    </xf>
    <xf numFmtId="0" fontId="5" fillId="0" borderId="142" xfId="0" applyNumberFormat="1" applyFont="1" applyFill="1" applyBorder="1" applyAlignment="1" applyProtection="1">
      <alignment vertical="center"/>
    </xf>
    <xf numFmtId="0" fontId="5" fillId="0" borderId="164" xfId="0" applyNumberFormat="1" applyFont="1" applyFill="1" applyBorder="1" applyAlignment="1" applyProtection="1">
      <alignment vertical="center"/>
    </xf>
    <xf numFmtId="0" fontId="7" fillId="0" borderId="153" xfId="0" applyNumberFormat="1" applyFont="1" applyFill="1" applyBorder="1" applyAlignment="1" applyProtection="1">
      <alignment horizontal="center" vertical="center"/>
    </xf>
    <xf numFmtId="0" fontId="5" fillId="0" borderId="119" xfId="0" applyNumberFormat="1" applyFont="1" applyFill="1" applyBorder="1" applyAlignment="1" applyProtection="1">
      <alignment horizontal="left" vertical="center" wrapText="1"/>
    </xf>
    <xf numFmtId="0" fontId="5" fillId="0" borderId="119" xfId="0" applyNumberFormat="1" applyFont="1" applyFill="1" applyBorder="1" applyAlignment="1" applyProtection="1">
      <alignment horizontal="left" vertical="center"/>
    </xf>
    <xf numFmtId="49" fontId="7" fillId="0" borderId="106" xfId="0" applyNumberFormat="1" applyFont="1" applyFill="1" applyBorder="1" applyAlignment="1" applyProtection="1">
      <alignment horizontal="center" vertical="center"/>
    </xf>
    <xf numFmtId="0" fontId="1" fillId="0" borderId="78" xfId="0" applyNumberFormat="1" applyFont="1" applyFill="1" applyBorder="1" applyAlignment="1" applyProtection="1">
      <alignment horizontal="left" vertical="center" wrapText="1"/>
    </xf>
    <xf numFmtId="0" fontId="1" fillId="0" borderId="87" xfId="0" applyNumberFormat="1" applyFont="1" applyFill="1" applyBorder="1" applyAlignment="1" applyProtection="1">
      <alignment horizontal="left" vertical="center" wrapText="1"/>
    </xf>
    <xf numFmtId="49" fontId="7" fillId="9" borderId="155" xfId="20" quotePrefix="1" applyBorder="1">
      <alignment horizontal="center"/>
    </xf>
    <xf numFmtId="0" fontId="23" fillId="0" borderId="0" xfId="0" applyNumberFormat="1" applyFont="1" applyFill="1" applyBorder="1" applyAlignment="1" applyProtection="1">
      <alignment horizontal="left" vertical="center" wrapText="1"/>
    </xf>
    <xf numFmtId="0" fontId="17" fillId="0" borderId="0" xfId="0" applyNumberFormat="1" applyFont="1" applyFill="1" applyBorder="1" applyAlignment="1" applyProtection="1">
      <alignment horizontal="right" vertical="center"/>
    </xf>
    <xf numFmtId="0" fontId="25" fillId="0" borderId="0" xfId="0" applyNumberFormat="1" applyFont="1" applyFill="1" applyBorder="1" applyAlignment="1" applyProtection="1">
      <alignment horizontal="center" vertical="center"/>
    </xf>
    <xf numFmtId="0" fontId="5" fillId="0" borderId="142" xfId="0" applyNumberFormat="1" applyFont="1" applyFill="1" applyBorder="1" applyAlignment="1" applyProtection="1">
      <alignment horizontal="left" vertical="center" wrapText="1"/>
    </xf>
    <xf numFmtId="0" fontId="5" fillId="0" borderId="164" xfId="0" applyNumberFormat="1" applyFont="1" applyFill="1" applyBorder="1" applyAlignment="1" applyProtection="1">
      <alignment horizontal="left" vertical="center" wrapText="1"/>
    </xf>
    <xf numFmtId="49" fontId="7" fillId="9" borderId="132" xfId="20" quotePrefix="1" applyBorder="1">
      <alignment horizontal="center"/>
    </xf>
    <xf numFmtId="0" fontId="7" fillId="0" borderId="132" xfId="0" applyNumberFormat="1" applyFont="1" applyFill="1" applyBorder="1" applyAlignment="1" applyProtection="1">
      <alignment horizontal="center"/>
    </xf>
    <xf numFmtId="0" fontId="5" fillId="0" borderId="78" xfId="0" applyNumberFormat="1" applyFont="1" applyFill="1" applyBorder="1" applyAlignment="1" applyProtection="1">
      <alignment horizontal="left" vertical="center" wrapText="1"/>
    </xf>
    <xf numFmtId="0" fontId="5" fillId="0" borderId="87" xfId="0" applyNumberFormat="1" applyFont="1" applyFill="1" applyBorder="1" applyAlignment="1" applyProtection="1">
      <alignment horizontal="left" vertical="center" wrapText="1"/>
    </xf>
    <xf numFmtId="0" fontId="5" fillId="0" borderId="87" xfId="0" applyNumberFormat="1" applyFont="1" applyFill="1" applyBorder="1" applyAlignment="1" applyProtection="1">
      <alignment horizontal="left" vertical="center"/>
    </xf>
    <xf numFmtId="166" fontId="2" fillId="11" borderId="96" xfId="18" applyBorder="1">
      <alignment vertical="center"/>
    </xf>
    <xf numFmtId="166" fontId="1" fillId="0" borderId="174" xfId="0" applyNumberFormat="1" applyFont="1" applyFill="1" applyBorder="1" applyAlignment="1" applyProtection="1">
      <alignment vertical="center"/>
    </xf>
    <xf numFmtId="0" fontId="4" fillId="0" borderId="176" xfId="0" applyNumberFormat="1" applyFont="1" applyFill="1" applyBorder="1" applyAlignment="1" applyProtection="1">
      <alignment horizontal="center" vertical="center"/>
    </xf>
    <xf numFmtId="166" fontId="4" fillId="13" borderId="177" xfId="25" applyBorder="1">
      <alignment horizontal="right" vertical="center"/>
      <protection locked="0"/>
    </xf>
    <xf numFmtId="166" fontId="4" fillId="10" borderId="178" xfId="23" applyBorder="1">
      <alignment vertical="center"/>
      <protection locked="0"/>
    </xf>
    <xf numFmtId="166" fontId="5" fillId="0" borderId="178" xfId="26" applyBorder="1">
      <alignment horizontal="right" vertical="center"/>
    </xf>
    <xf numFmtId="166" fontId="4" fillId="7" borderId="178" xfId="22" applyBorder="1">
      <alignment vertical="center"/>
      <protection locked="0"/>
    </xf>
    <xf numFmtId="0" fontId="1" fillId="0" borderId="179" xfId="0" applyNumberFormat="1" applyFont="1" applyFill="1" applyBorder="1" applyAlignment="1" applyProtection="1">
      <alignment vertical="center"/>
    </xf>
    <xf numFmtId="0" fontId="7" fillId="0" borderId="181" xfId="0" applyNumberFormat="1" applyFont="1" applyFill="1" applyBorder="1" applyAlignment="1" applyProtection="1">
      <alignment horizontal="center"/>
    </xf>
    <xf numFmtId="0" fontId="7" fillId="0" borderId="182" xfId="0" applyNumberFormat="1" applyFont="1" applyFill="1" applyBorder="1" applyAlignment="1" applyProtection="1">
      <alignment horizontal="center"/>
    </xf>
    <xf numFmtId="49" fontId="7" fillId="9" borderId="175" xfId="20" applyBorder="1">
      <alignment horizontal="center"/>
    </xf>
    <xf numFmtId="49" fontId="7" fillId="9" borderId="178" xfId="21" applyBorder="1">
      <alignment horizontal="center" vertical="center"/>
    </xf>
    <xf numFmtId="49" fontId="7" fillId="9" borderId="180" xfId="20" applyBorder="1">
      <alignment horizontal="center"/>
    </xf>
    <xf numFmtId="0" fontId="1" fillId="0" borderId="183" xfId="0" applyNumberFormat="1" applyFont="1" applyFill="1" applyBorder="1" applyAlignment="1" applyProtection="1">
      <alignment horizontal="left" vertical="center" wrapText="1"/>
    </xf>
    <xf numFmtId="0" fontId="4" fillId="0" borderId="184" xfId="0" applyNumberFormat="1" applyFont="1" applyFill="1" applyBorder="1" applyAlignment="1" applyProtection="1">
      <alignment horizontal="center" vertical="center"/>
    </xf>
    <xf numFmtId="166" fontId="1" fillId="0" borderId="185" xfId="0" applyNumberFormat="1" applyFont="1" applyFill="1" applyBorder="1" applyAlignment="1" applyProtection="1">
      <alignment vertical="center"/>
    </xf>
    <xf numFmtId="166" fontId="1" fillId="0" borderId="183" xfId="0" applyNumberFormat="1" applyFont="1" applyFill="1" applyBorder="1" applyAlignment="1" applyProtection="1">
      <alignment horizontal="left" vertical="center" wrapText="1"/>
    </xf>
    <xf numFmtId="0" fontId="5" fillId="0" borderId="149" xfId="0" applyNumberFormat="1" applyFont="1" applyFill="1" applyBorder="1" applyAlignment="1" applyProtection="1">
      <alignment vertical="center"/>
    </xf>
    <xf numFmtId="49" fontId="7" fillId="9" borderId="180" xfId="20" quotePrefix="1" applyBorder="1">
      <alignment horizontal="center"/>
    </xf>
    <xf numFmtId="166" fontId="7" fillId="0" borderId="187" xfId="0" applyNumberFormat="1" applyFont="1" applyFill="1" applyBorder="1" applyAlignment="1" applyProtection="1">
      <alignment horizontal="center"/>
    </xf>
    <xf numFmtId="165" fontId="4" fillId="0" borderId="88" xfId="0" applyNumberFormat="1" applyFont="1" applyFill="1" applyBorder="1" applyAlignment="1" applyProtection="1">
      <alignment horizontal="center" vertical="center"/>
    </xf>
    <xf numFmtId="0" fontId="4" fillId="0" borderId="178" xfId="0" applyNumberFormat="1" applyFont="1" applyFill="1" applyBorder="1" applyAlignment="1" applyProtection="1">
      <alignment horizontal="center" vertical="center"/>
    </xf>
    <xf numFmtId="0" fontId="5" fillId="0" borderId="152" xfId="0" applyNumberFormat="1" applyFont="1" applyFill="1" applyBorder="1" applyAlignment="1" applyProtection="1">
      <alignment vertical="center"/>
    </xf>
    <xf numFmtId="0" fontId="7" fillId="0" borderId="187" xfId="0" applyNumberFormat="1" applyFont="1" applyFill="1" applyBorder="1" applyAlignment="1" applyProtection="1">
      <alignment horizontal="center" wrapText="1"/>
    </xf>
    <xf numFmtId="0" fontId="7" fillId="0" borderId="178" xfId="0" applyNumberFormat="1" applyFont="1" applyFill="1" applyBorder="1" applyAlignment="1" applyProtection="1">
      <alignment horizontal="center" wrapText="1"/>
    </xf>
    <xf numFmtId="0" fontId="7" fillId="0" borderId="172" xfId="0" applyNumberFormat="1" applyFont="1" applyFill="1" applyBorder="1" applyAlignment="1" applyProtection="1">
      <alignment horizontal="center"/>
    </xf>
    <xf numFmtId="0" fontId="5" fillId="0" borderId="178" xfId="0" applyNumberFormat="1" applyFont="1" applyFill="1" applyBorder="1" applyAlignment="1" applyProtection="1">
      <alignment horizontal="left" vertical="center" wrapText="1"/>
    </xf>
    <xf numFmtId="0" fontId="4" fillId="0" borderId="178" xfId="0" applyNumberFormat="1" applyFont="1" applyFill="1" applyBorder="1" applyAlignment="1" applyProtection="1">
      <alignment horizontal="left" vertical="center" wrapText="1" indent="1"/>
    </xf>
    <xf numFmtId="166" fontId="4" fillId="0" borderId="178" xfId="2" applyBorder="1">
      <alignment vertical="center"/>
    </xf>
    <xf numFmtId="0" fontId="4" fillId="0" borderId="178" xfId="0" quotePrefix="1" applyNumberFormat="1" applyFont="1" applyFill="1" applyBorder="1" applyAlignment="1" applyProtection="1">
      <alignment horizontal="center" vertical="center"/>
    </xf>
    <xf numFmtId="0" fontId="1" fillId="0" borderId="119" xfId="0" applyNumberFormat="1" applyFont="1" applyFill="1" applyBorder="1" applyAlignment="1" applyProtection="1">
      <alignment horizontal="left" vertical="center"/>
    </xf>
    <xf numFmtId="0" fontId="4" fillId="0" borderId="94" xfId="0" quotePrefix="1" applyNumberFormat="1" applyFont="1" applyFill="1" applyBorder="1" applyAlignment="1" applyProtection="1">
      <alignment horizontal="center" vertical="center"/>
    </xf>
    <xf numFmtId="0" fontId="2" fillId="14" borderId="119" xfId="0" applyNumberFormat="1" applyFont="1" applyFill="1" applyBorder="1" applyAlignment="1" applyProtection="1">
      <alignment horizontal="left" vertical="center" wrapText="1" indent="1"/>
    </xf>
    <xf numFmtId="0" fontId="4" fillId="0" borderId="186" xfId="0" applyNumberFormat="1" applyFont="1" applyFill="1" applyBorder="1" applyAlignment="1" applyProtection="1">
      <alignment horizontal="right" vertical="center"/>
    </xf>
    <xf numFmtId="0" fontId="4" fillId="0" borderId="182" xfId="0" applyNumberFormat="1" applyFont="1" applyFill="1" applyBorder="1" applyAlignment="1" applyProtection="1">
      <alignment horizontal="center" vertical="center"/>
    </xf>
    <xf numFmtId="0" fontId="1" fillId="0" borderId="87" xfId="0" applyNumberFormat="1" applyFont="1" applyFill="1" applyBorder="1" applyAlignment="1" applyProtection="1">
      <alignment vertical="center"/>
    </xf>
    <xf numFmtId="0" fontId="1" fillId="0" borderId="119" xfId="0" applyNumberFormat="1" applyFont="1" applyFill="1" applyBorder="1" applyAlignment="1" applyProtection="1">
      <alignment vertical="center" wrapText="1"/>
    </xf>
    <xf numFmtId="0" fontId="0" fillId="0" borderId="188" xfId="0" applyBorder="1"/>
    <xf numFmtId="0" fontId="7" fillId="0" borderId="187" xfId="0" applyNumberFormat="1" applyFont="1" applyFill="1" applyBorder="1" applyAlignment="1" applyProtection="1">
      <alignment horizontal="center"/>
    </xf>
    <xf numFmtId="0" fontId="7" fillId="0" borderId="149" xfId="0" applyNumberFormat="1" applyFont="1" applyFill="1" applyBorder="1" applyAlignment="1" applyProtection="1">
      <alignment horizontal="center" vertical="center"/>
    </xf>
    <xf numFmtId="0" fontId="5" fillId="0" borderId="78" xfId="0" applyNumberFormat="1" applyFont="1" applyFill="1" applyBorder="1" applyAlignment="1" applyProtection="1">
      <alignment vertical="center"/>
    </xf>
    <xf numFmtId="0" fontId="4" fillId="0" borderId="112" xfId="0" applyNumberFormat="1" applyFont="1" applyFill="1" applyBorder="1" applyAlignment="1" applyProtection="1">
      <alignment horizontal="left" vertical="center" indent="1"/>
    </xf>
    <xf numFmtId="0" fontId="0" fillId="0" borderId="178" xfId="0" applyNumberFormat="1" applyFill="1" applyBorder="1" applyAlignment="1" applyProtection="1">
      <alignment horizontal="center" vertical="center"/>
    </xf>
    <xf numFmtId="0" fontId="7" fillId="0" borderId="93" xfId="0" applyNumberFormat="1" applyFont="1" applyFill="1" applyBorder="1" applyAlignment="1" applyProtection="1">
      <alignment vertical="center"/>
    </xf>
    <xf numFmtId="0" fontId="4" fillId="0" borderId="112" xfId="0" applyNumberFormat="1" applyFont="1" applyFill="1" applyBorder="1" applyAlignment="1" applyProtection="1">
      <alignment horizontal="left" vertical="center" wrapText="1" indent="1"/>
    </xf>
    <xf numFmtId="0" fontId="5" fillId="0" borderId="185" xfId="0" applyNumberFormat="1" applyFont="1" applyFill="1" applyBorder="1" applyAlignment="1" applyProtection="1">
      <alignment horizontal="left" vertical="center"/>
    </xf>
    <xf numFmtId="0" fontId="5" fillId="0" borderId="185" xfId="0" applyNumberFormat="1" applyFont="1" applyFill="1" applyBorder="1" applyAlignment="1" applyProtection="1">
      <alignment vertical="center"/>
    </xf>
    <xf numFmtId="0" fontId="4" fillId="0" borderId="186" xfId="0" applyNumberFormat="1" applyFont="1" applyFill="1" applyBorder="1" applyAlignment="1" applyProtection="1">
      <alignment vertical="center"/>
    </xf>
    <xf numFmtId="0" fontId="7" fillId="0" borderId="182" xfId="0" applyNumberFormat="1" applyFont="1" applyFill="1" applyBorder="1" applyProtection="1"/>
    <xf numFmtId="0" fontId="1" fillId="0" borderId="189" xfId="0" applyNumberFormat="1" applyFont="1" applyFill="1" applyBorder="1" applyAlignment="1" applyProtection="1">
      <alignment vertical="center" wrapText="1"/>
    </xf>
    <xf numFmtId="0" fontId="1" fillId="0" borderId="78" xfId="0" applyNumberFormat="1" applyFont="1" applyFill="1" applyBorder="1" applyAlignment="1" applyProtection="1">
      <alignment vertical="center" wrapText="1"/>
    </xf>
    <xf numFmtId="0" fontId="5" fillId="0" borderId="25" xfId="0" applyNumberFormat="1" applyFont="1" applyFill="1" applyBorder="1" applyAlignment="1" applyProtection="1">
      <alignment vertical="center"/>
    </xf>
    <xf numFmtId="0" fontId="7" fillId="0" borderId="25" xfId="0" applyNumberFormat="1" applyFont="1" applyFill="1" applyBorder="1" applyAlignment="1" applyProtection="1">
      <alignment horizontal="center" vertical="center"/>
    </xf>
    <xf numFmtId="0" fontId="4" fillId="0" borderId="68" xfId="0" applyNumberFormat="1" applyFont="1" applyFill="1" applyBorder="1" applyAlignment="1" applyProtection="1"/>
    <xf numFmtId="0" fontId="0" fillId="0" borderId="186" xfId="0" applyBorder="1"/>
    <xf numFmtId="166" fontId="4" fillId="0" borderId="178" xfId="0" applyNumberFormat="1" applyFont="1" applyFill="1" applyBorder="1" applyProtection="1"/>
    <xf numFmtId="0" fontId="5" fillId="0" borderId="185" xfId="0" applyNumberFormat="1" applyFont="1" applyFill="1" applyBorder="1" applyAlignment="1" applyProtection="1">
      <alignment horizontal="left" vertical="center" indent="1"/>
    </xf>
    <xf numFmtId="0" fontId="4" fillId="0" borderId="178" xfId="0" quotePrefix="1" applyNumberFormat="1" applyFont="1" applyFill="1" applyBorder="1" applyAlignment="1" applyProtection="1">
      <alignment horizontal="left" vertical="center" indent="1"/>
    </xf>
    <xf numFmtId="0" fontId="5" fillId="0" borderId="152" xfId="0" quotePrefix="1" applyNumberFormat="1" applyFont="1" applyFill="1" applyBorder="1" applyAlignment="1" applyProtection="1">
      <alignment horizontal="left" vertical="center" indent="1"/>
    </xf>
    <xf numFmtId="0" fontId="5" fillId="0" borderId="178" xfId="0" applyNumberFormat="1" applyFont="1" applyFill="1" applyBorder="1" applyAlignment="1" applyProtection="1">
      <alignment vertical="center"/>
    </xf>
    <xf numFmtId="0" fontId="7" fillId="0" borderId="186" xfId="0" applyNumberFormat="1" applyFont="1" applyFill="1" applyBorder="1" applyAlignment="1" applyProtection="1">
      <alignment horizontal="center"/>
    </xf>
    <xf numFmtId="49" fontId="7" fillId="9" borderId="185" xfId="21" applyBorder="1">
      <alignment horizontal="center" vertical="center"/>
    </xf>
    <xf numFmtId="49" fontId="7" fillId="9" borderId="190" xfId="20" applyBorder="1">
      <alignment horizontal="center"/>
    </xf>
    <xf numFmtId="0" fontId="2" fillId="0" borderId="191" xfId="0" applyNumberFormat="1" applyFont="1" applyFill="1" applyBorder="1" applyAlignment="1" applyProtection="1">
      <alignment horizontal="left" vertical="center" indent="1"/>
    </xf>
    <xf numFmtId="0" fontId="1" fillId="0" borderId="191" xfId="0" applyNumberFormat="1" applyFont="1" applyFill="1" applyBorder="1" applyAlignment="1" applyProtection="1">
      <alignment horizontal="left" vertical="center"/>
    </xf>
    <xf numFmtId="0" fontId="0" fillId="0" borderId="192" xfId="0" applyBorder="1"/>
    <xf numFmtId="166" fontId="4" fillId="13" borderId="198" xfId="25" applyBorder="1">
      <alignment horizontal="right" vertical="center"/>
      <protection locked="0"/>
    </xf>
    <xf numFmtId="166" fontId="4" fillId="10" borderId="20" xfId="23" applyBorder="1">
      <alignment vertical="center"/>
      <protection locked="0"/>
    </xf>
    <xf numFmtId="49" fontId="7" fillId="9" borderId="195" xfId="21" applyBorder="1">
      <alignment horizontal="center" vertical="center"/>
    </xf>
    <xf numFmtId="0" fontId="31" fillId="0" borderId="0" xfId="0" applyNumberFormat="1" applyFont="1" applyFill="1" applyAlignment="1" applyProtection="1">
      <alignment horizontal="center" vertical="center"/>
    </xf>
    <xf numFmtId="166" fontId="4" fillId="0" borderId="195" xfId="2" applyBorder="1">
      <alignment vertical="center"/>
    </xf>
    <xf numFmtId="166" fontId="4" fillId="0" borderId="68" xfId="2" applyBorder="1">
      <alignment vertical="center"/>
    </xf>
    <xf numFmtId="0" fontId="4" fillId="0" borderId="167" xfId="0" applyNumberFormat="1" applyFont="1" applyFill="1" applyBorder="1" applyAlignment="1" applyProtection="1">
      <alignment vertical="center"/>
    </xf>
    <xf numFmtId="166" fontId="4" fillId="7" borderId="195" xfId="22" applyBorder="1">
      <alignment vertical="center"/>
      <protection locked="0"/>
    </xf>
    <xf numFmtId="0" fontId="4" fillId="0" borderId="195" xfId="0" applyNumberFormat="1" applyFont="1" applyFill="1" applyBorder="1" applyAlignment="1" applyProtection="1">
      <alignment horizontal="center" vertical="center"/>
    </xf>
    <xf numFmtId="166" fontId="4" fillId="7" borderId="200" xfId="22" applyBorder="1">
      <alignment vertical="center"/>
      <protection locked="0"/>
    </xf>
    <xf numFmtId="166" fontId="5" fillId="0" borderId="200" xfId="26" applyBorder="1">
      <alignment horizontal="right" vertical="center"/>
    </xf>
    <xf numFmtId="166" fontId="4" fillId="0" borderId="200" xfId="2" applyBorder="1">
      <alignment vertical="center"/>
    </xf>
    <xf numFmtId="166" fontId="5" fillId="0" borderId="195" xfId="26" applyBorder="1">
      <alignment horizontal="right" vertical="center"/>
    </xf>
    <xf numFmtId="0" fontId="4" fillId="0" borderId="203" xfId="0" applyNumberFormat="1" applyFont="1" applyFill="1" applyBorder="1" applyAlignment="1" applyProtection="1">
      <alignment horizontal="right" vertical="center"/>
    </xf>
    <xf numFmtId="49" fontId="7" fillId="0" borderId="204" xfId="21" applyFill="1" applyBorder="1">
      <alignment horizontal="center" vertical="center"/>
    </xf>
    <xf numFmtId="166" fontId="4" fillId="13" borderId="205" xfId="25" applyBorder="1">
      <alignment horizontal="right" vertical="center"/>
      <protection locked="0"/>
    </xf>
    <xf numFmtId="166" fontId="4" fillId="10" borderId="195" xfId="23" applyBorder="1">
      <alignment vertical="center"/>
      <protection locked="0"/>
    </xf>
    <xf numFmtId="0" fontId="7" fillId="0" borderId="207" xfId="0" applyNumberFormat="1" applyFont="1" applyFill="1" applyBorder="1" applyAlignment="1" applyProtection="1">
      <alignment horizontal="center"/>
    </xf>
    <xf numFmtId="0" fontId="4" fillId="0" borderId="195" xfId="0" applyNumberFormat="1" applyFont="1" applyFill="1" applyBorder="1" applyAlignment="1" applyProtection="1">
      <alignment horizontal="left" vertical="center" indent="1"/>
    </xf>
    <xf numFmtId="0" fontId="4" fillId="0" borderId="195" xfId="0" quotePrefix="1" applyNumberFormat="1" applyFont="1" applyFill="1" applyBorder="1" applyAlignment="1" applyProtection="1">
      <alignment horizontal="center" vertical="center"/>
    </xf>
    <xf numFmtId="0" fontId="0" fillId="0" borderId="78" xfId="0" applyBorder="1" applyAlignment="1" applyProtection="1"/>
    <xf numFmtId="0" fontId="2" fillId="14" borderId="202" xfId="0" applyNumberFormat="1" applyFont="1" applyFill="1" applyBorder="1" applyAlignment="1" applyProtection="1">
      <alignment horizontal="left" vertical="center" indent="1"/>
    </xf>
    <xf numFmtId="166" fontId="4" fillId="0" borderId="199" xfId="0" applyNumberFormat="1" applyFont="1" applyFill="1" applyBorder="1" applyAlignment="1" applyProtection="1">
      <alignment vertical="center"/>
    </xf>
    <xf numFmtId="166" fontId="4" fillId="0" borderId="136" xfId="0" applyNumberFormat="1" applyFont="1" applyFill="1" applyBorder="1" applyAlignment="1" applyProtection="1">
      <alignment vertical="center"/>
    </xf>
    <xf numFmtId="0" fontId="2" fillId="14" borderId="75" xfId="0" applyNumberFormat="1" applyFont="1" applyFill="1" applyBorder="1" applyAlignment="1" applyProtection="1">
      <alignment vertical="center"/>
    </xf>
    <xf numFmtId="0" fontId="4" fillId="14" borderId="116" xfId="0" applyNumberFormat="1" applyFont="1" applyFill="1" applyBorder="1" applyAlignment="1" applyProtection="1">
      <alignment horizontal="left" vertical="center" indent="1"/>
    </xf>
    <xf numFmtId="0" fontId="5" fillId="0" borderId="202" xfId="0" applyNumberFormat="1" applyFont="1" applyFill="1" applyBorder="1" applyAlignment="1" applyProtection="1">
      <alignment horizontal="left" vertical="center"/>
    </xf>
    <xf numFmtId="0" fontId="4" fillId="0" borderId="211" xfId="0" applyNumberFormat="1" applyFont="1" applyFill="1" applyBorder="1" applyAlignment="1" applyProtection="1">
      <alignment horizontal="center" vertical="center"/>
    </xf>
    <xf numFmtId="0" fontId="5" fillId="0" borderId="210" xfId="0" applyNumberFormat="1" applyFont="1" applyFill="1" applyBorder="1" applyAlignment="1" applyProtection="1"/>
    <xf numFmtId="0" fontId="7" fillId="0" borderId="208" xfId="0" applyNumberFormat="1" applyFont="1" applyFill="1" applyBorder="1" applyAlignment="1" applyProtection="1">
      <alignment horizontal="center" vertical="top"/>
    </xf>
    <xf numFmtId="0" fontId="7" fillId="0" borderId="209" xfId="0" applyNumberFormat="1" applyFont="1" applyFill="1" applyBorder="1" applyAlignment="1" applyProtection="1">
      <alignment horizontal="center" vertical="top"/>
    </xf>
    <xf numFmtId="0" fontId="5" fillId="0" borderId="195" xfId="0" applyNumberFormat="1" applyFont="1" applyFill="1" applyBorder="1" applyAlignment="1" applyProtection="1">
      <alignment horizontal="center"/>
    </xf>
    <xf numFmtId="0" fontId="2" fillId="0" borderId="195" xfId="0" applyNumberFormat="1" applyFont="1" applyFill="1" applyBorder="1" applyProtection="1"/>
    <xf numFmtId="0" fontId="2" fillId="0" borderId="206" xfId="0" applyNumberFormat="1" applyFont="1" applyFill="1" applyBorder="1" applyProtection="1"/>
    <xf numFmtId="0" fontId="2" fillId="0" borderId="209" xfId="0" applyNumberFormat="1" applyFont="1" applyFill="1" applyBorder="1" applyProtection="1"/>
    <xf numFmtId="0" fontId="1" fillId="0" borderId="119" xfId="0" applyNumberFormat="1" applyFont="1" applyFill="1" applyBorder="1" applyProtection="1"/>
    <xf numFmtId="0" fontId="5" fillId="0" borderId="201" xfId="0" applyNumberFormat="1" applyFont="1" applyFill="1" applyBorder="1" applyAlignment="1" applyProtection="1">
      <alignment horizontal="center"/>
    </xf>
    <xf numFmtId="0" fontId="2" fillId="0" borderId="119" xfId="0" applyNumberFormat="1" applyFont="1" applyFill="1" applyBorder="1" applyProtection="1"/>
    <xf numFmtId="0" fontId="1" fillId="0" borderId="195" xfId="0" applyNumberFormat="1" applyFont="1" applyFill="1" applyBorder="1" applyAlignment="1" applyProtection="1">
      <alignment vertical="center" wrapText="1"/>
    </xf>
    <xf numFmtId="0" fontId="2" fillId="0" borderId="87" xfId="0" applyNumberFormat="1" applyFont="1" applyFill="1" applyBorder="1" applyProtection="1"/>
    <xf numFmtId="0" fontId="2" fillId="0" borderId="93" xfId="0" applyNumberFormat="1" applyFont="1" applyFill="1" applyBorder="1" applyProtection="1"/>
    <xf numFmtId="0" fontId="1" fillId="0" borderId="78" xfId="0" applyNumberFormat="1" applyFont="1" applyFill="1" applyBorder="1" applyProtection="1"/>
    <xf numFmtId="0" fontId="1" fillId="0" borderId="195" xfId="0" applyNumberFormat="1" applyFont="1" applyFill="1" applyBorder="1" applyAlignment="1" applyProtection="1">
      <alignment horizontal="left" vertical="center"/>
    </xf>
    <xf numFmtId="0" fontId="2" fillId="0" borderId="195" xfId="0" applyNumberFormat="1" applyFont="1" applyFill="1" applyBorder="1" applyAlignment="1" applyProtection="1">
      <alignment horizontal="left" vertical="center" indent="1"/>
    </xf>
    <xf numFmtId="0" fontId="1" fillId="0" borderId="195" xfId="0" applyNumberFormat="1" applyFont="1" applyFill="1" applyBorder="1" applyAlignment="1" applyProtection="1">
      <alignment vertical="center"/>
    </xf>
    <xf numFmtId="0" fontId="1" fillId="0" borderId="185" xfId="0" applyNumberFormat="1" applyFont="1" applyFill="1" applyBorder="1" applyAlignment="1" applyProtection="1">
      <alignment horizontal="left" vertical="center" wrapText="1"/>
    </xf>
    <xf numFmtId="166" fontId="4" fillId="10" borderId="212" xfId="23" applyBorder="1">
      <alignment vertical="center"/>
      <protection locked="0"/>
    </xf>
    <xf numFmtId="49" fontId="7" fillId="9" borderId="213" xfId="20" applyBorder="1">
      <alignment horizontal="center"/>
    </xf>
    <xf numFmtId="0" fontId="7" fillId="0" borderId="215" xfId="0" applyNumberFormat="1" applyFont="1" applyFill="1" applyBorder="1" applyAlignment="1" applyProtection="1">
      <alignment horizontal="center"/>
    </xf>
    <xf numFmtId="0" fontId="2" fillId="0" borderId="0" xfId="0" applyFont="1" applyFill="1" applyBorder="1" applyAlignment="1" applyProtection="1">
      <alignment wrapText="1"/>
    </xf>
    <xf numFmtId="49" fontId="7" fillId="9" borderId="217" xfId="20" applyBorder="1">
      <alignment horizontal="center"/>
    </xf>
    <xf numFmtId="0" fontId="7" fillId="0" borderId="219" xfId="0" applyNumberFormat="1" applyFont="1" applyFill="1" applyBorder="1" applyAlignment="1" applyProtection="1">
      <alignment horizontal="center"/>
    </xf>
    <xf numFmtId="0" fontId="5" fillId="0" borderId="220" xfId="0" applyNumberFormat="1" applyFont="1" applyFill="1" applyBorder="1" applyAlignment="1" applyProtection="1"/>
    <xf numFmtId="0" fontId="27" fillId="0" borderId="216" xfId="0" applyNumberFormat="1" applyFont="1" applyFill="1" applyBorder="1" applyAlignment="1" applyProtection="1">
      <alignment horizontal="right"/>
    </xf>
    <xf numFmtId="0" fontId="0" fillId="0" borderId="221" xfId="0" applyNumberFormat="1" applyFill="1" applyBorder="1" applyProtection="1"/>
    <xf numFmtId="0" fontId="0" fillId="0" borderId="68" xfId="0" applyNumberFormat="1" applyFill="1" applyBorder="1" applyProtection="1"/>
    <xf numFmtId="0" fontId="5" fillId="0" borderId="195" xfId="0" applyNumberFormat="1" applyFont="1" applyFill="1" applyBorder="1" applyAlignment="1" applyProtection="1">
      <alignment vertical="center" wrapText="1"/>
    </xf>
    <xf numFmtId="0" fontId="4" fillId="0" borderId="172" xfId="0" applyNumberFormat="1" applyFont="1" applyFill="1" applyBorder="1" applyAlignment="1" applyProtection="1">
      <alignment horizontal="center" vertical="center"/>
    </xf>
    <xf numFmtId="0" fontId="7" fillId="0" borderId="222" xfId="0" applyNumberFormat="1" applyFont="1" applyFill="1" applyBorder="1" applyAlignment="1" applyProtection="1">
      <alignment horizontal="center"/>
    </xf>
    <xf numFmtId="0" fontId="7" fillId="0" borderId="216" xfId="0" applyNumberFormat="1" applyFont="1" applyFill="1" applyBorder="1" applyAlignment="1" applyProtection="1">
      <alignment horizontal="center" vertical="top"/>
    </xf>
    <xf numFmtId="0" fontId="7" fillId="0" borderId="202" xfId="0" applyNumberFormat="1" applyFont="1" applyFill="1" applyBorder="1" applyAlignment="1" applyProtection="1">
      <alignment horizontal="center" vertical="top"/>
    </xf>
    <xf numFmtId="0" fontId="4" fillId="0" borderId="202" xfId="0" applyNumberFormat="1" applyFont="1" applyFill="1" applyBorder="1" applyAlignment="1" applyProtection="1">
      <alignment horizontal="left" vertical="center" wrapText="1"/>
    </xf>
    <xf numFmtId="0" fontId="4" fillId="0" borderId="223" xfId="0" applyNumberFormat="1" applyFont="1" applyFill="1" applyBorder="1" applyAlignment="1" applyProtection="1">
      <alignment horizontal="center" vertical="center"/>
    </xf>
    <xf numFmtId="0" fontId="4" fillId="0" borderId="75" xfId="0" applyNumberFormat="1" applyFont="1" applyFill="1" applyBorder="1" applyAlignment="1" applyProtection="1">
      <alignment horizontal="left" vertical="center" wrapText="1"/>
    </xf>
    <xf numFmtId="0" fontId="7" fillId="0" borderId="202" xfId="0" applyNumberFormat="1" applyFont="1" applyFill="1" applyBorder="1" applyAlignment="1" applyProtection="1">
      <alignment horizontal="center"/>
    </xf>
    <xf numFmtId="0" fontId="4" fillId="0" borderId="69" xfId="0" applyNumberFormat="1" applyFont="1" applyFill="1" applyBorder="1" applyAlignment="1" applyProtection="1">
      <alignment horizontal="center"/>
    </xf>
    <xf numFmtId="0" fontId="7" fillId="0" borderId="224" xfId="0" applyNumberFormat="1" applyFont="1" applyFill="1" applyBorder="1" applyAlignment="1" applyProtection="1">
      <alignment horizontal="center"/>
    </xf>
    <xf numFmtId="0" fontId="7" fillId="0" borderId="218" xfId="0" applyNumberFormat="1" applyFont="1" applyFill="1" applyBorder="1" applyAlignment="1" applyProtection="1">
      <alignment horizontal="center"/>
    </xf>
    <xf numFmtId="0" fontId="7" fillId="0" borderId="220" xfId="0" applyNumberFormat="1" applyFont="1" applyFill="1" applyBorder="1" applyAlignment="1" applyProtection="1">
      <alignment horizontal="center"/>
    </xf>
    <xf numFmtId="0" fontId="7" fillId="0" borderId="34" xfId="0" applyNumberFormat="1" applyFont="1" applyFill="1" applyBorder="1" applyAlignment="1" applyProtection="1">
      <alignment horizontal="center"/>
    </xf>
    <xf numFmtId="0" fontId="7" fillId="0" borderId="67" xfId="0" applyNumberFormat="1" applyFont="1" applyFill="1" applyBorder="1" applyAlignment="1" applyProtection="1">
      <alignment horizontal="center" wrapText="1"/>
    </xf>
    <xf numFmtId="0" fontId="7" fillId="0" borderId="225" xfId="0" applyNumberFormat="1" applyFont="1" applyFill="1" applyBorder="1" applyAlignment="1" applyProtection="1">
      <alignment horizontal="center"/>
    </xf>
    <xf numFmtId="0" fontId="2" fillId="0" borderId="195" xfId="0" applyNumberFormat="1" applyFont="1" applyFill="1" applyBorder="1" applyAlignment="1" applyProtection="1">
      <alignment horizontal="left" vertical="center" indent="1"/>
    </xf>
    <xf numFmtId="0" fontId="4" fillId="0" borderId="203" xfId="0" applyNumberFormat="1" applyFont="1" applyFill="1" applyBorder="1" applyAlignment="1" applyProtection="1">
      <alignment vertical="center"/>
    </xf>
    <xf numFmtId="0" fontId="2" fillId="0" borderId="195" xfId="0" applyNumberFormat="1" applyFont="1" applyFill="1" applyBorder="1" applyAlignment="1" applyProtection="1">
      <alignment horizontal="left" vertical="center" indent="2"/>
    </xf>
    <xf numFmtId="0" fontId="5" fillId="0" borderId="195" xfId="0" applyNumberFormat="1" applyFont="1" applyFill="1" applyBorder="1" applyAlignment="1" applyProtection="1">
      <alignment vertical="center"/>
    </xf>
    <xf numFmtId="0" fontId="1" fillId="0" borderId="220" xfId="0" applyNumberFormat="1" applyFont="1" applyFill="1" applyBorder="1" applyAlignment="1" applyProtection="1"/>
    <xf numFmtId="0" fontId="4" fillId="0" borderId="116" xfId="0" applyNumberFormat="1" applyFont="1" applyFill="1" applyBorder="1" applyAlignment="1" applyProtection="1">
      <alignment horizontal="left" vertical="center"/>
    </xf>
    <xf numFmtId="0" fontId="2" fillId="0" borderId="68" xfId="0" applyNumberFormat="1" applyFont="1" applyFill="1" applyBorder="1" applyAlignment="1" applyProtection="1">
      <alignment vertical="center"/>
    </xf>
    <xf numFmtId="0" fontId="0" fillId="0" borderId="182" xfId="0" applyBorder="1" applyProtection="1"/>
    <xf numFmtId="0" fontId="7" fillId="0" borderId="9" xfId="0" applyNumberFormat="1" applyFont="1" applyFill="1" applyBorder="1" applyAlignment="1" applyProtection="1">
      <alignment horizontal="center"/>
    </xf>
    <xf numFmtId="0" fontId="4" fillId="0" borderId="215" xfId="0" applyNumberFormat="1" applyFont="1" applyFill="1" applyBorder="1" applyAlignment="1" applyProtection="1">
      <alignment horizontal="center" vertical="center"/>
    </xf>
    <xf numFmtId="166" fontId="1" fillId="0" borderId="229" xfId="0" applyNumberFormat="1" applyFont="1" applyFill="1" applyBorder="1" applyAlignment="1" applyProtection="1">
      <alignment vertical="center"/>
    </xf>
    <xf numFmtId="0" fontId="4" fillId="0" borderId="228" xfId="0" applyNumberFormat="1" applyFont="1" applyFill="1" applyBorder="1" applyAlignment="1" applyProtection="1">
      <alignment horizontal="center" vertical="center"/>
    </xf>
    <xf numFmtId="49" fontId="7" fillId="0" borderId="226" xfId="0" applyNumberFormat="1" applyFont="1" applyFill="1" applyBorder="1" applyAlignment="1" applyProtection="1">
      <alignment horizontal="center"/>
    </xf>
    <xf numFmtId="0" fontId="1" fillId="0" borderId="27" xfId="0" applyNumberFormat="1" applyFont="1" applyFill="1" applyBorder="1" applyAlignment="1" applyProtection="1">
      <alignment vertical="center"/>
    </xf>
    <xf numFmtId="166" fontId="2" fillId="0" borderId="112" xfId="0" applyNumberFormat="1" applyFont="1" applyFill="1" applyBorder="1" applyAlignment="1" applyProtection="1">
      <alignment horizontal="left" vertical="center" indent="1"/>
    </xf>
    <xf numFmtId="166" fontId="2" fillId="0" borderId="112" xfId="0" applyNumberFormat="1" applyFont="1" applyFill="1" applyBorder="1" applyAlignment="1" applyProtection="1">
      <alignment horizontal="left" vertical="center" wrapText="1" indent="1"/>
    </xf>
    <xf numFmtId="0" fontId="0" fillId="0" borderId="231" xfId="0" applyBorder="1" applyProtection="1"/>
    <xf numFmtId="0" fontId="4" fillId="0" borderId="232" xfId="0" applyNumberFormat="1" applyFont="1" applyFill="1" applyBorder="1" applyProtection="1"/>
    <xf numFmtId="166" fontId="2" fillId="11" borderId="233" xfId="18" applyBorder="1">
      <alignment vertical="center"/>
    </xf>
    <xf numFmtId="0" fontId="7" fillId="0" borderId="234" xfId="0" applyNumberFormat="1" applyFont="1" applyFill="1" applyBorder="1" applyAlignment="1" applyProtection="1">
      <alignment horizontal="center"/>
    </xf>
    <xf numFmtId="166" fontId="5" fillId="0" borderId="75" xfId="0" applyNumberFormat="1" applyFont="1" applyFill="1" applyBorder="1" applyAlignment="1" applyProtection="1">
      <alignment horizontal="left" vertical="center" wrapText="1" indent="1"/>
    </xf>
    <xf numFmtId="0" fontId="1" fillId="0" borderId="231" xfId="0" applyNumberFormat="1" applyFont="1" applyFill="1" applyBorder="1" applyAlignment="1" applyProtection="1"/>
    <xf numFmtId="0" fontId="7" fillId="0" borderId="232" xfId="0" applyNumberFormat="1" applyFont="1" applyFill="1" applyBorder="1" applyAlignment="1" applyProtection="1">
      <alignment horizontal="center"/>
    </xf>
    <xf numFmtId="0" fontId="0" fillId="0" borderId="195" xfId="0" applyNumberFormat="1" applyFill="1" applyBorder="1" applyAlignment="1" applyProtection="1">
      <alignment vertical="center"/>
    </xf>
    <xf numFmtId="166" fontId="4" fillId="13" borderId="237" xfId="25" applyBorder="1">
      <alignment horizontal="right" vertical="center"/>
      <protection locked="0"/>
    </xf>
    <xf numFmtId="166" fontId="5" fillId="0" borderId="238" xfId="0" applyNumberFormat="1" applyFont="1" applyFill="1" applyBorder="1" applyAlignment="1" applyProtection="1">
      <alignment vertical="center"/>
    </xf>
    <xf numFmtId="166" fontId="4" fillId="0" borderId="238" xfId="0" applyNumberFormat="1" applyFont="1" applyFill="1" applyBorder="1" applyAlignment="1" applyProtection="1">
      <alignment vertical="center"/>
    </xf>
    <xf numFmtId="49" fontId="7" fillId="12" borderId="233" xfId="0" applyNumberFormat="1" applyFont="1" applyFill="1" applyBorder="1" applyAlignment="1" applyProtection="1">
      <alignment horizontal="center"/>
    </xf>
    <xf numFmtId="49" fontId="7" fillId="0" borderId="239" xfId="0" applyNumberFormat="1" applyFont="1" applyFill="1" applyBorder="1" applyAlignment="1" applyProtection="1">
      <alignment horizontal="center"/>
    </xf>
    <xf numFmtId="0" fontId="7" fillId="0" borderId="238" xfId="0" applyNumberFormat="1" applyFont="1" applyFill="1" applyBorder="1" applyAlignment="1" applyProtection="1">
      <alignment horizontal="center" vertical="top"/>
    </xf>
    <xf numFmtId="0" fontId="9" fillId="0" borderId="240" xfId="0" applyNumberFormat="1" applyFont="1" applyFill="1" applyBorder="1" applyAlignment="1" applyProtection="1"/>
    <xf numFmtId="0" fontId="7" fillId="0" borderId="241" xfId="0" applyNumberFormat="1" applyFont="1" applyFill="1" applyBorder="1" applyAlignment="1" applyProtection="1">
      <alignment horizontal="center"/>
    </xf>
    <xf numFmtId="0" fontId="5" fillId="0" borderId="242" xfId="0" applyNumberFormat="1" applyFont="1" applyFill="1" applyBorder="1" applyAlignment="1" applyProtection="1">
      <alignment horizontal="left" vertical="center" indent="1"/>
    </xf>
    <xf numFmtId="0" fontId="7" fillId="0" borderId="243" xfId="0" applyNumberFormat="1" applyFont="1" applyFill="1" applyBorder="1" applyAlignment="1" applyProtection="1">
      <alignment horizontal="center"/>
    </xf>
    <xf numFmtId="0" fontId="4" fillId="0" borderId="214" xfId="0" applyNumberFormat="1" applyFont="1" applyFill="1" applyBorder="1" applyAlignment="1" applyProtection="1">
      <alignment horizontal="left" vertical="center" indent="1"/>
    </xf>
    <xf numFmtId="0" fontId="4" fillId="0" borderId="244" xfId="0" applyNumberFormat="1" applyFont="1" applyFill="1" applyBorder="1" applyAlignment="1" applyProtection="1">
      <alignment horizontal="center" vertical="center"/>
    </xf>
    <xf numFmtId="0" fontId="1" fillId="14" borderId="214" xfId="0" applyNumberFormat="1" applyFont="1" applyFill="1" applyBorder="1" applyAlignment="1" applyProtection="1">
      <alignment horizontal="left" vertical="center" indent="1"/>
    </xf>
    <xf numFmtId="0" fontId="2" fillId="14" borderId="214" xfId="0" applyNumberFormat="1" applyFont="1" applyFill="1" applyBorder="1" applyAlignment="1" applyProtection="1">
      <alignment horizontal="left" vertical="center" indent="1"/>
    </xf>
    <xf numFmtId="0" fontId="5" fillId="0" borderId="236" xfId="0" applyNumberFormat="1" applyFont="1" applyFill="1" applyBorder="1" applyAlignment="1" applyProtection="1">
      <alignment vertical="center"/>
    </xf>
    <xf numFmtId="0" fontId="4" fillId="0" borderId="245" xfId="0" applyNumberFormat="1" applyFont="1" applyFill="1" applyBorder="1" applyAlignment="1" applyProtection="1">
      <alignment horizontal="center" vertical="center"/>
    </xf>
    <xf numFmtId="0" fontId="7" fillId="0" borderId="230" xfId="0" applyNumberFormat="1" applyFont="1" applyFill="1" applyBorder="1" applyAlignment="1" applyProtection="1">
      <alignment horizontal="center"/>
    </xf>
    <xf numFmtId="0" fontId="7" fillId="0" borderId="228" xfId="0" applyNumberFormat="1" applyFont="1" applyFill="1" applyBorder="1" applyAlignment="1" applyProtection="1">
      <alignment horizontal="center" vertical="center"/>
    </xf>
    <xf numFmtId="0" fontId="4" fillId="0" borderId="243" xfId="0" applyNumberFormat="1" applyFont="1" applyFill="1" applyBorder="1" applyAlignment="1" applyProtection="1">
      <alignment horizontal="center" vertical="center"/>
    </xf>
    <xf numFmtId="0" fontId="5" fillId="0" borderId="231" xfId="0" applyNumberFormat="1" applyFont="1" applyFill="1" applyBorder="1" applyAlignment="1" applyProtection="1"/>
    <xf numFmtId="0" fontId="2" fillId="0" borderId="195" xfId="0" applyNumberFormat="1" applyFont="1" applyFill="1" applyBorder="1" applyAlignment="1" applyProtection="1">
      <alignment horizontal="left" vertical="center" wrapText="1" indent="1"/>
    </xf>
    <xf numFmtId="0" fontId="2" fillId="14" borderId="195" xfId="0" applyNumberFormat="1" applyFont="1" applyFill="1" applyBorder="1" applyAlignment="1" applyProtection="1">
      <alignment horizontal="left" vertical="center" indent="1"/>
    </xf>
    <xf numFmtId="0" fontId="1" fillId="0" borderId="195" xfId="0" applyNumberFormat="1" applyFont="1" applyFill="1" applyBorder="1" applyAlignment="1" applyProtection="1">
      <alignment horizontal="left" vertical="center" indent="1"/>
    </xf>
    <xf numFmtId="0" fontId="2" fillId="0" borderId="247" xfId="0" applyNumberFormat="1" applyFont="1" applyFill="1" applyBorder="1" applyAlignment="1" applyProtection="1">
      <alignment horizontal="center" vertical="center"/>
    </xf>
    <xf numFmtId="0" fontId="2" fillId="0" borderId="56" xfId="0" applyNumberFormat="1" applyFont="1" applyFill="1" applyBorder="1" applyAlignment="1" applyProtection="1">
      <alignment horizontal="center" vertical="center"/>
    </xf>
    <xf numFmtId="0" fontId="2" fillId="0" borderId="17" xfId="0" applyNumberFormat="1" applyFont="1" applyFill="1" applyBorder="1" applyAlignment="1" applyProtection="1">
      <alignment horizontal="center" vertical="center"/>
    </xf>
    <xf numFmtId="49" fontId="7" fillId="9" borderId="229" xfId="21" applyBorder="1">
      <alignment horizontal="center" vertical="center"/>
    </xf>
    <xf numFmtId="0" fontId="0" fillId="0" borderId="203" xfId="0" applyNumberFormat="1" applyFill="1" applyBorder="1" applyAlignment="1" applyProtection="1">
      <alignment vertical="center"/>
    </xf>
    <xf numFmtId="0" fontId="0" fillId="0" borderId="235" xfId="0" applyNumberFormat="1" applyFill="1" applyBorder="1" applyAlignment="1" applyProtection="1">
      <alignment vertical="center"/>
    </xf>
    <xf numFmtId="0" fontId="4" fillId="0" borderId="247" xfId="0" applyNumberFormat="1" applyFont="1" applyFill="1" applyBorder="1" applyAlignment="1" applyProtection="1">
      <alignment horizontal="center" vertical="center"/>
    </xf>
    <xf numFmtId="0" fontId="17" fillId="0" borderId="0" xfId="24">
      <alignment horizontal="left" vertical="center"/>
    </xf>
    <xf numFmtId="166" fontId="4" fillId="7" borderId="248" xfId="22" applyBorder="1">
      <alignment vertical="center"/>
      <protection locked="0"/>
    </xf>
    <xf numFmtId="49" fontId="7" fillId="9" borderId="248" xfId="21" applyBorder="1">
      <alignment horizontal="center" vertical="center"/>
    </xf>
    <xf numFmtId="166" fontId="5" fillId="0" borderId="248" xfId="26" applyBorder="1">
      <alignment horizontal="right" vertical="center"/>
    </xf>
    <xf numFmtId="166" fontId="4" fillId="0" borderId="248" xfId="2" applyBorder="1">
      <alignment vertical="center"/>
    </xf>
    <xf numFmtId="0" fontId="0" fillId="0" borderId="0" xfId="0" applyProtection="1"/>
    <xf numFmtId="0" fontId="2" fillId="0" borderId="0" xfId="0" applyNumberFormat="1" applyFont="1" applyFill="1" applyAlignment="1" applyProtection="1"/>
    <xf numFmtId="0" fontId="2" fillId="0" borderId="0" xfId="0" applyNumberFormat="1" applyFont="1" applyFill="1" applyBorder="1" applyProtection="1"/>
    <xf numFmtId="0" fontId="7" fillId="0" borderId="0" xfId="0" applyNumberFormat="1" applyFont="1" applyFill="1" applyBorder="1" applyAlignment="1" applyProtection="1">
      <alignment horizontal="center" vertical="center" wrapText="1"/>
    </xf>
    <xf numFmtId="0" fontId="0" fillId="0" borderId="0" xfId="0"/>
    <xf numFmtId="0" fontId="4" fillId="0" borderId="248" xfId="0" applyNumberFormat="1" applyFont="1" applyFill="1" applyBorder="1" applyAlignment="1" applyProtection="1">
      <alignment horizontal="center" vertical="center"/>
    </xf>
    <xf numFmtId="6" fontId="7" fillId="0" borderId="0" xfId="0" applyNumberFormat="1" applyFont="1" applyFill="1" applyBorder="1" applyAlignment="1" applyProtection="1">
      <alignment horizontal="center"/>
    </xf>
    <xf numFmtId="0" fontId="1" fillId="0" borderId="248" xfId="0" applyNumberFormat="1" applyFont="1" applyFill="1" applyBorder="1" applyAlignment="1" applyProtection="1">
      <alignment horizontal="left" vertical="center"/>
    </xf>
    <xf numFmtId="0" fontId="4" fillId="0" borderId="248" xfId="0" quotePrefix="1" applyNumberFormat="1" applyFont="1" applyFill="1" applyBorder="1" applyAlignment="1" applyProtection="1">
      <alignment horizontal="center" vertical="center"/>
    </xf>
    <xf numFmtId="166" fontId="4" fillId="10" borderId="248" xfId="23" applyBorder="1">
      <alignment vertical="center"/>
      <protection locked="0"/>
    </xf>
    <xf numFmtId="166" fontId="4" fillId="10" borderId="251" xfId="23" applyBorder="1">
      <alignment vertical="center"/>
      <protection locked="0"/>
    </xf>
    <xf numFmtId="166" fontId="2" fillId="11" borderId="249" xfId="18" applyBorder="1">
      <alignment vertical="center"/>
    </xf>
    <xf numFmtId="166" fontId="4" fillId="10" borderId="250" xfId="23" applyBorder="1">
      <alignment vertical="center"/>
      <protection locked="0"/>
    </xf>
    <xf numFmtId="166" fontId="4" fillId="0" borderId="250" xfId="2" applyBorder="1">
      <alignment vertical="center"/>
    </xf>
    <xf numFmtId="166" fontId="4" fillId="0" borderId="251" xfId="2" applyBorder="1">
      <alignment vertical="center"/>
    </xf>
    <xf numFmtId="166" fontId="4" fillId="7" borderId="250" xfId="22" applyBorder="1">
      <alignment vertical="center"/>
      <protection locked="0"/>
    </xf>
    <xf numFmtId="0" fontId="0" fillId="0" borderId="0" xfId="0" applyProtection="1"/>
    <xf numFmtId="0" fontId="2" fillId="0" borderId="0" xfId="0" applyNumberFormat="1" applyFont="1" applyFill="1" applyProtection="1"/>
    <xf numFmtId="0" fontId="0" fillId="0" borderId="0" xfId="0" applyNumberFormat="1" applyFill="1" applyProtection="1"/>
    <xf numFmtId="0" fontId="0" fillId="0" borderId="0" xfId="0" applyFill="1"/>
    <xf numFmtId="0" fontId="4" fillId="0" borderId="88" xfId="0" applyNumberFormat="1" applyFont="1" applyFill="1" applyBorder="1" applyAlignment="1" applyProtection="1">
      <alignment horizontal="center" vertical="center"/>
    </xf>
    <xf numFmtId="0" fontId="4" fillId="0" borderId="88" xfId="0" quotePrefix="1" applyNumberFormat="1" applyFont="1" applyFill="1" applyBorder="1" applyAlignment="1" applyProtection="1">
      <alignment horizontal="center" vertical="center"/>
    </xf>
    <xf numFmtId="0" fontId="0" fillId="0" borderId="0" xfId="0"/>
    <xf numFmtId="0" fontId="17" fillId="0" borderId="0" xfId="24">
      <alignment horizontal="left" vertical="center"/>
    </xf>
    <xf numFmtId="166" fontId="7" fillId="0" borderId="0" xfId="0" applyNumberFormat="1" applyFont="1" applyFill="1" applyBorder="1" applyAlignment="1" applyProtection="1">
      <alignment horizontal="center" wrapText="1"/>
    </xf>
    <xf numFmtId="0" fontId="5" fillId="0" borderId="127" xfId="0" applyNumberFormat="1" applyFont="1" applyFill="1" applyBorder="1" applyAlignment="1" applyProtection="1">
      <alignment horizontal="center" wrapText="1"/>
    </xf>
    <xf numFmtId="0" fontId="5" fillId="0" borderId="97" xfId="0" applyNumberFormat="1" applyFont="1" applyFill="1" applyBorder="1" applyAlignment="1" applyProtection="1">
      <alignment horizontal="center" wrapText="1"/>
    </xf>
    <xf numFmtId="49" fontId="7" fillId="9" borderId="257" xfId="21" applyBorder="1">
      <alignment horizontal="center" vertical="center"/>
    </xf>
    <xf numFmtId="0" fontId="34" fillId="0" borderId="0" xfId="0" applyFont="1"/>
    <xf numFmtId="49" fontId="7" fillId="9" borderId="259" xfId="20" applyBorder="1">
      <alignment horizontal="center"/>
    </xf>
    <xf numFmtId="0" fontId="17" fillId="0" borderId="0" xfId="24">
      <alignment horizontal="left" vertical="center"/>
    </xf>
    <xf numFmtId="166" fontId="4" fillId="0" borderId="257" xfId="2" applyBorder="1">
      <alignment vertical="center"/>
    </xf>
    <xf numFmtId="0" fontId="0" fillId="0" borderId="192" xfId="0" applyBorder="1" applyAlignment="1">
      <alignment horizontal="center" vertical="center"/>
    </xf>
    <xf numFmtId="166" fontId="4" fillId="0" borderId="254" xfId="2" applyBorder="1">
      <alignment vertical="center"/>
    </xf>
    <xf numFmtId="0" fontId="36" fillId="15" borderId="257" xfId="0" applyNumberFormat="1" applyFont="1" applyFill="1" applyBorder="1" applyAlignment="1" applyProtection="1">
      <alignment horizontal="center" vertical="center"/>
    </xf>
    <xf numFmtId="0" fontId="4" fillId="0" borderId="0" xfId="0" applyNumberFormat="1" applyFont="1" applyFill="1" applyBorder="1" applyProtection="1"/>
    <xf numFmtId="0" fontId="0" fillId="0" borderId="0" xfId="0" applyFill="1" applyProtection="1"/>
    <xf numFmtId="0" fontId="0" fillId="0" borderId="0" xfId="0" applyAlignment="1" applyProtection="1"/>
    <xf numFmtId="0" fontId="0" fillId="0" borderId="0" xfId="0"/>
    <xf numFmtId="0" fontId="2" fillId="0" borderId="261" xfId="0" applyNumberFormat="1" applyFont="1" applyFill="1" applyBorder="1" applyAlignment="1" applyProtection="1">
      <alignment horizontal="left" vertical="center" indent="1"/>
    </xf>
    <xf numFmtId="166" fontId="4" fillId="10" borderId="257" xfId="23" applyBorder="1">
      <alignment vertical="center"/>
      <protection locked="0"/>
    </xf>
    <xf numFmtId="166" fontId="5" fillId="0" borderId="257" xfId="26" applyBorder="1">
      <alignment horizontal="right" vertical="center"/>
    </xf>
    <xf numFmtId="166" fontId="4" fillId="7" borderId="257" xfId="22" applyBorder="1">
      <alignment vertical="center"/>
      <protection locked="0"/>
    </xf>
    <xf numFmtId="0" fontId="4" fillId="0" borderId="262" xfId="0" applyNumberFormat="1" applyFont="1" applyFill="1" applyBorder="1" applyAlignment="1" applyProtection="1">
      <alignment horizontal="center" vertical="center"/>
    </xf>
    <xf numFmtId="0" fontId="4" fillId="0" borderId="257" xfId="0" applyNumberFormat="1" applyFont="1" applyFill="1" applyBorder="1" applyAlignment="1" applyProtection="1">
      <alignment horizontal="center" vertical="center"/>
    </xf>
    <xf numFmtId="49" fontId="7" fillId="9" borderId="255" xfId="21" applyBorder="1">
      <alignment horizontal="center" vertical="center"/>
    </xf>
    <xf numFmtId="0" fontId="17" fillId="0" borderId="0" xfId="24">
      <alignment horizontal="left" vertical="center"/>
    </xf>
    <xf numFmtId="0" fontId="2" fillId="0" borderId="254" xfId="0" applyNumberFormat="1" applyFont="1" applyFill="1" applyBorder="1" applyAlignment="1" applyProtection="1">
      <alignment horizontal="left" vertical="center" indent="1"/>
    </xf>
    <xf numFmtId="0" fontId="2" fillId="0" borderId="256" xfId="0" applyNumberFormat="1" applyFont="1" applyFill="1" applyBorder="1" applyProtection="1"/>
    <xf numFmtId="166" fontId="4" fillId="0" borderId="212" xfId="2" applyBorder="1">
      <alignment vertical="center"/>
    </xf>
    <xf numFmtId="168" fontId="36" fillId="24" borderId="254" xfId="22" applyNumberFormat="1" applyFont="1" applyFill="1" applyBorder="1" applyAlignment="1">
      <alignment vertical="center"/>
      <protection locked="0"/>
    </xf>
    <xf numFmtId="0" fontId="2" fillId="0" borderId="258" xfId="0" applyNumberFormat="1" applyFont="1" applyFill="1" applyBorder="1" applyProtection="1"/>
    <xf numFmtId="168" fontId="36" fillId="25" borderId="257" xfId="23" applyNumberFormat="1" applyFont="1" applyFill="1" applyBorder="1" applyAlignment="1">
      <alignment vertical="center"/>
      <protection locked="0"/>
    </xf>
    <xf numFmtId="0" fontId="36" fillId="0" borderId="260" xfId="0" applyNumberFormat="1" applyFont="1" applyFill="1" applyBorder="1" applyAlignment="1" applyProtection="1">
      <alignment horizontal="left" vertical="center" indent="1"/>
    </xf>
    <xf numFmtId="0" fontId="2" fillId="0" borderId="257" xfId="0" applyNumberFormat="1" applyFont="1" applyFill="1" applyBorder="1" applyAlignment="1" applyProtection="1">
      <alignment horizontal="left" vertical="center" wrapText="1" indent="1"/>
    </xf>
    <xf numFmtId="0" fontId="2" fillId="0" borderId="253" xfId="0" applyNumberFormat="1" applyFont="1" applyFill="1" applyBorder="1" applyAlignment="1" applyProtection="1">
      <alignment horizontal="left" vertical="center" wrapText="1" indent="1"/>
    </xf>
    <xf numFmtId="0" fontId="36" fillId="0" borderId="257" xfId="0" applyNumberFormat="1" applyFont="1" applyFill="1" applyBorder="1" applyAlignment="1" applyProtection="1">
      <alignment horizontal="left" vertical="center" wrapText="1" indent="1"/>
    </xf>
    <xf numFmtId="0" fontId="1" fillId="0" borderId="142" xfId="0" applyNumberFormat="1" applyFont="1" applyFill="1" applyBorder="1" applyAlignment="1" applyProtection="1">
      <alignment wrapText="1"/>
    </xf>
    <xf numFmtId="0" fontId="17" fillId="0" borderId="119" xfId="0" applyNumberFormat="1" applyFont="1" applyFill="1" applyBorder="1" applyAlignment="1" applyProtection="1">
      <alignment horizontal="center" vertical="center" wrapText="1"/>
    </xf>
    <xf numFmtId="0" fontId="0" fillId="0" borderId="0" xfId="0" applyFill="1" applyAlignment="1" applyProtection="1"/>
    <xf numFmtId="0" fontId="5" fillId="0" borderId="251" xfId="0" applyNumberFormat="1" applyFont="1" applyFill="1" applyBorder="1" applyAlignment="1" applyProtection="1">
      <alignment horizontal="left" vertical="center"/>
    </xf>
    <xf numFmtId="0" fontId="1" fillId="0" borderId="102" xfId="0" applyNumberFormat="1" applyFont="1" applyFill="1" applyBorder="1" applyAlignment="1" applyProtection="1">
      <alignment wrapText="1"/>
    </xf>
    <xf numFmtId="0" fontId="1" fillId="0" borderId="78" xfId="0" applyNumberFormat="1" applyFont="1" applyFill="1" applyBorder="1" applyAlignment="1" applyProtection="1">
      <alignment wrapText="1"/>
    </xf>
    <xf numFmtId="166" fontId="5" fillId="0" borderId="165" xfId="0" applyNumberFormat="1" applyFont="1" applyFill="1" applyBorder="1" applyAlignment="1" applyProtection="1">
      <alignment horizontal="left" vertical="center" wrapText="1"/>
    </xf>
    <xf numFmtId="0" fontId="0" fillId="6" borderId="255" xfId="0" applyFill="1" applyBorder="1" applyProtection="1"/>
    <xf numFmtId="0" fontId="4" fillId="0" borderId="195" xfId="0" applyNumberFormat="1" applyFont="1" applyFill="1" applyBorder="1" applyAlignment="1" applyProtection="1">
      <alignment vertical="center" wrapText="1"/>
    </xf>
    <xf numFmtId="49" fontId="7" fillId="9" borderId="204" xfId="0" applyNumberFormat="1" applyFont="1" applyFill="1" applyBorder="1" applyAlignment="1" applyProtection="1">
      <alignment horizontal="center" vertical="center"/>
    </xf>
    <xf numFmtId="0" fontId="17" fillId="0" borderId="0" xfId="0" applyFont="1" applyFill="1" applyProtection="1"/>
    <xf numFmtId="166" fontId="5" fillId="0" borderId="265" xfId="19" applyBorder="1">
      <alignment horizontal="right" vertical="center"/>
    </xf>
    <xf numFmtId="166" fontId="4" fillId="0" borderId="264" xfId="2" applyBorder="1">
      <alignment vertical="center"/>
    </xf>
    <xf numFmtId="166" fontId="4" fillId="7" borderId="264" xfId="22" applyBorder="1">
      <alignment vertical="center"/>
      <protection locked="0"/>
    </xf>
    <xf numFmtId="166" fontId="4" fillId="10" borderId="264" xfId="23" applyBorder="1">
      <alignment vertical="center"/>
      <protection locked="0"/>
    </xf>
    <xf numFmtId="166" fontId="5" fillId="0" borderId="264" xfId="26" applyBorder="1">
      <alignment horizontal="right" vertical="center"/>
    </xf>
    <xf numFmtId="166" fontId="5" fillId="0" borderId="120" xfId="26" applyBorder="1">
      <alignment horizontal="right" vertical="center"/>
    </xf>
    <xf numFmtId="166" fontId="4" fillId="0" borderId="178" xfId="2" applyFont="1" applyBorder="1">
      <alignment vertical="center"/>
    </xf>
    <xf numFmtId="166" fontId="4" fillId="0" borderId="15" xfId="2" applyBorder="1">
      <alignment vertical="center"/>
    </xf>
    <xf numFmtId="166" fontId="2" fillId="11" borderId="267" xfId="18" applyBorder="1">
      <alignment vertical="center"/>
    </xf>
    <xf numFmtId="166" fontId="4" fillId="10" borderId="15" xfId="23" applyBorder="1">
      <alignment vertical="center"/>
      <protection locked="0"/>
    </xf>
    <xf numFmtId="166" fontId="2" fillId="11" borderId="0" xfId="18" applyBorder="1">
      <alignment vertical="center"/>
    </xf>
    <xf numFmtId="49" fontId="7" fillId="9" borderId="264" xfId="21" applyBorder="1">
      <alignment horizontal="center" vertical="center"/>
    </xf>
    <xf numFmtId="166" fontId="4" fillId="7" borderId="270" xfId="22" applyBorder="1">
      <alignment vertical="center"/>
      <protection locked="0"/>
    </xf>
    <xf numFmtId="0" fontId="1" fillId="0" borderId="257" xfId="0" applyNumberFormat="1" applyFont="1" applyFill="1" applyBorder="1" applyAlignment="1" applyProtection="1">
      <alignment horizontal="left" vertical="center" wrapText="1"/>
    </xf>
    <xf numFmtId="0" fontId="4" fillId="0" borderId="263" xfId="0" applyNumberFormat="1" applyFont="1" applyFill="1" applyBorder="1" applyAlignment="1" applyProtection="1">
      <alignment vertical="center"/>
    </xf>
    <xf numFmtId="0" fontId="4" fillId="0" borderId="204" xfId="0" applyNumberFormat="1" applyFont="1" applyFill="1" applyBorder="1" applyAlignment="1" applyProtection="1">
      <alignment vertical="center"/>
    </xf>
    <xf numFmtId="0" fontId="5" fillId="0" borderId="269" xfId="0" applyNumberFormat="1" applyFont="1" applyFill="1" applyBorder="1" applyAlignment="1" applyProtection="1">
      <alignment horizontal="center"/>
    </xf>
    <xf numFmtId="0" fontId="2" fillId="0" borderId="106" xfId="0" quotePrefix="1" applyNumberFormat="1" applyFont="1" applyFill="1" applyBorder="1" applyAlignment="1" applyProtection="1">
      <alignment horizontal="center" vertical="center"/>
    </xf>
    <xf numFmtId="0" fontId="2" fillId="0" borderId="94" xfId="0" applyNumberFormat="1" applyFont="1" applyFill="1" applyBorder="1" applyAlignment="1" applyProtection="1">
      <alignment horizontal="center" vertical="center"/>
    </xf>
    <xf numFmtId="0" fontId="2" fillId="0" borderId="93" xfId="0" quotePrefix="1" applyNumberFormat="1" applyFont="1" applyFill="1" applyBorder="1" applyAlignment="1" applyProtection="1">
      <alignment horizontal="center" vertical="center"/>
    </xf>
    <xf numFmtId="0" fontId="0" fillId="0" borderId="0" xfId="0"/>
    <xf numFmtId="0" fontId="0" fillId="0" borderId="0" xfId="0" applyNumberFormat="1" applyFill="1" applyBorder="1" applyProtection="1"/>
    <xf numFmtId="0" fontId="5" fillId="0" borderId="0" xfId="0" applyNumberFormat="1" applyFont="1" applyFill="1" applyBorder="1" applyAlignment="1" applyProtection="1">
      <alignment horizontal="center" wrapText="1"/>
    </xf>
    <xf numFmtId="0" fontId="7"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9" fillId="0" borderId="0" xfId="0" applyNumberFormat="1" applyFont="1" applyFill="1" applyAlignment="1" applyProtection="1"/>
    <xf numFmtId="0" fontId="5" fillId="0" borderId="0" xfId="0" applyNumberFormat="1" applyFont="1" applyFill="1" applyAlignment="1" applyProtection="1"/>
    <xf numFmtId="166" fontId="14" fillId="0" borderId="0" xfId="0" applyNumberFormat="1" applyFont="1" applyFill="1" applyAlignment="1" applyProtection="1"/>
    <xf numFmtId="0" fontId="0" fillId="0" borderId="258" xfId="0" applyBorder="1"/>
    <xf numFmtId="0" fontId="0" fillId="0" borderId="0" xfId="0" quotePrefix="1"/>
    <xf numFmtId="166" fontId="2" fillId="11" borderId="281" xfId="18" applyBorder="1">
      <alignment vertical="center"/>
    </xf>
    <xf numFmtId="166" fontId="2" fillId="11" borderId="283" xfId="18" applyBorder="1">
      <alignment vertical="center"/>
    </xf>
    <xf numFmtId="166" fontId="5" fillId="23" borderId="279" xfId="76" applyBorder="1">
      <alignment horizontal="right" vertical="center"/>
    </xf>
    <xf numFmtId="166" fontId="4" fillId="0" borderId="279" xfId="2" applyBorder="1">
      <alignment vertical="center"/>
    </xf>
    <xf numFmtId="166" fontId="2" fillId="11" borderId="273" xfId="18" applyBorder="1">
      <alignment vertical="center"/>
    </xf>
    <xf numFmtId="166" fontId="4" fillId="7" borderId="273" xfId="22" applyBorder="1">
      <alignment vertical="center"/>
      <protection locked="0"/>
    </xf>
    <xf numFmtId="166" fontId="4" fillId="0" borderId="273" xfId="2" applyBorder="1">
      <alignment vertical="center"/>
    </xf>
    <xf numFmtId="0" fontId="0" fillId="8" borderId="0" xfId="0" applyFill="1" applyProtection="1"/>
    <xf numFmtId="0" fontId="0" fillId="0" borderId="0" xfId="0" applyNumberFormat="1" applyFill="1" applyProtection="1"/>
    <xf numFmtId="0" fontId="4" fillId="0" borderId="0" xfId="0" applyNumberFormat="1" applyFont="1" applyFill="1" applyProtection="1"/>
    <xf numFmtId="0" fontId="0" fillId="0" borderId="0" xfId="0"/>
    <xf numFmtId="0" fontId="0" fillId="8" borderId="0" xfId="0" applyFill="1" applyProtection="1"/>
    <xf numFmtId="0" fontId="0" fillId="0" borderId="0" xfId="0" applyNumberFormat="1" applyFill="1" applyProtection="1"/>
    <xf numFmtId="0" fontId="4" fillId="0" borderId="0" xfId="0" applyNumberFormat="1" applyFont="1" applyFill="1" applyProtection="1"/>
    <xf numFmtId="0" fontId="7" fillId="0" borderId="0" xfId="0" applyNumberFormat="1" applyFont="1" applyFill="1" applyBorder="1" applyAlignment="1" applyProtection="1">
      <alignment horizontal="center" wrapText="1"/>
    </xf>
    <xf numFmtId="0" fontId="4" fillId="0" borderId="273" xfId="0" applyNumberFormat="1" applyFont="1" applyFill="1" applyBorder="1" applyAlignment="1" applyProtection="1">
      <alignment horizontal="center" vertical="center"/>
    </xf>
    <xf numFmtId="0" fontId="7" fillId="0" borderId="252" xfId="0" applyNumberFormat="1" applyFont="1" applyFill="1" applyBorder="1" applyAlignment="1" applyProtection="1">
      <alignment horizontal="center"/>
    </xf>
    <xf numFmtId="0" fontId="7" fillId="0" borderId="97" xfId="0" applyNumberFormat="1" applyFont="1" applyFill="1" applyBorder="1" applyAlignment="1" applyProtection="1">
      <alignment horizontal="center"/>
    </xf>
    <xf numFmtId="0" fontId="7" fillId="0" borderId="252" xfId="0" applyNumberFormat="1" applyFont="1" applyFill="1" applyBorder="1" applyAlignment="1" applyProtection="1">
      <alignment horizontal="center" wrapText="1"/>
    </xf>
    <xf numFmtId="0" fontId="2" fillId="0" borderId="119" xfId="0" applyNumberFormat="1" applyFont="1" applyFill="1" applyBorder="1" applyAlignment="1" applyProtection="1">
      <alignment horizontal="left" vertical="center" indent="1"/>
    </xf>
    <xf numFmtId="0" fontId="7" fillId="0" borderId="280" xfId="0" applyNumberFormat="1" applyFont="1" applyFill="1" applyBorder="1" applyAlignment="1" applyProtection="1">
      <alignment horizontal="center"/>
    </xf>
    <xf numFmtId="0" fontId="7" fillId="0" borderId="285" xfId="0" applyNumberFormat="1" applyFont="1" applyFill="1" applyBorder="1" applyAlignment="1" applyProtection="1">
      <alignment horizontal="center"/>
    </xf>
    <xf numFmtId="0" fontId="0" fillId="0" borderId="0" xfId="0"/>
    <xf numFmtId="166" fontId="2" fillId="11" borderId="282" xfId="18" applyBorder="1">
      <alignment vertical="center"/>
    </xf>
    <xf numFmtId="166" fontId="4" fillId="10" borderId="275" xfId="23" applyBorder="1">
      <alignment vertical="center"/>
      <protection locked="0"/>
    </xf>
    <xf numFmtId="49" fontId="7" fillId="9" borderId="273" xfId="21" applyBorder="1">
      <alignment horizontal="center" vertical="center"/>
    </xf>
    <xf numFmtId="166" fontId="4" fillId="0" borderId="291" xfId="2" applyBorder="1">
      <alignment vertical="center"/>
    </xf>
    <xf numFmtId="166" fontId="2" fillId="11" borderId="296" xfId="18" applyBorder="1">
      <alignment vertical="center"/>
    </xf>
    <xf numFmtId="49" fontId="7" fillId="9" borderId="294" xfId="21" applyBorder="1">
      <alignment horizontal="center" vertical="center"/>
    </xf>
    <xf numFmtId="0" fontId="4" fillId="23" borderId="305" xfId="75" applyBorder="1">
      <alignment horizontal="left" vertical="center" indent="1"/>
    </xf>
    <xf numFmtId="0" fontId="4" fillId="23" borderId="288" xfId="75" applyBorder="1">
      <alignment horizontal="left" vertical="center" indent="1"/>
    </xf>
    <xf numFmtId="166" fontId="4" fillId="0" borderId="302" xfId="2" applyBorder="1">
      <alignment vertical="center"/>
    </xf>
    <xf numFmtId="166" fontId="5" fillId="23" borderId="294" xfId="76" applyBorder="1">
      <alignment horizontal="right" vertical="center"/>
    </xf>
    <xf numFmtId="0" fontId="4" fillId="23" borderId="294" xfId="75" applyBorder="1" applyAlignment="1">
      <alignment horizontal="left" vertical="center" wrapText="1" indent="1"/>
    </xf>
    <xf numFmtId="166" fontId="4" fillId="10" borderId="294" xfId="23" applyBorder="1">
      <alignment vertical="center"/>
      <protection locked="0"/>
    </xf>
    <xf numFmtId="166" fontId="2" fillId="11" borderId="286" xfId="18" applyBorder="1">
      <alignment vertical="center"/>
    </xf>
    <xf numFmtId="166" fontId="2" fillId="11" borderId="290" xfId="18" applyBorder="1">
      <alignment vertical="center"/>
    </xf>
    <xf numFmtId="166" fontId="4" fillId="0" borderId="292" xfId="2" applyBorder="1">
      <alignment vertical="center"/>
    </xf>
    <xf numFmtId="0" fontId="0" fillId="0" borderId="0" xfId="0"/>
    <xf numFmtId="0" fontId="0" fillId="6" borderId="0" xfId="0" applyFill="1" applyProtection="1"/>
    <xf numFmtId="0" fontId="0" fillId="8" borderId="0" xfId="0" applyFill="1" applyProtection="1"/>
    <xf numFmtId="0" fontId="0" fillId="0" borderId="0" xfId="0" applyNumberFormat="1" applyFill="1" applyProtection="1"/>
    <xf numFmtId="0" fontId="4" fillId="0" borderId="0" xfId="0" applyNumberFormat="1" applyFont="1" applyFill="1" applyProtection="1"/>
    <xf numFmtId="0" fontId="2" fillId="0" borderId="0" xfId="0" applyNumberFormat="1" applyFont="1" applyFill="1" applyBorder="1" applyAlignment="1" applyProtection="1">
      <alignment horizontal="center" vertical="center" wrapText="1"/>
    </xf>
    <xf numFmtId="0" fontId="0" fillId="0" borderId="0" xfId="0" applyBorder="1"/>
    <xf numFmtId="0" fontId="0" fillId="0" borderId="192" xfId="0" applyBorder="1"/>
    <xf numFmtId="166" fontId="4" fillId="0" borderId="294" xfId="2" applyBorder="1">
      <alignment vertical="center"/>
    </xf>
    <xf numFmtId="166" fontId="4" fillId="7" borderId="294" xfId="22" applyBorder="1">
      <alignment vertical="center"/>
      <protection locked="0"/>
    </xf>
    <xf numFmtId="166" fontId="2" fillId="11" borderId="300" xfId="18" applyBorder="1">
      <alignment vertical="center"/>
    </xf>
    <xf numFmtId="0" fontId="4" fillId="23" borderId="294" xfId="75" applyBorder="1">
      <alignment horizontal="left" vertical="center" indent="1"/>
    </xf>
    <xf numFmtId="166" fontId="5" fillId="23" borderId="305" xfId="76" applyBorder="1">
      <alignment horizontal="right" vertical="center"/>
    </xf>
    <xf numFmtId="0" fontId="4" fillId="23" borderId="305" xfId="75" applyBorder="1" applyAlignment="1">
      <alignment horizontal="left" vertical="center" wrapText="1" indent="1"/>
    </xf>
    <xf numFmtId="0" fontId="2" fillId="23" borderId="288" xfId="0" applyNumberFormat="1" applyFont="1" applyFill="1" applyBorder="1" applyAlignment="1" applyProtection="1">
      <alignment horizontal="left" vertical="center" wrapText="1" indent="1"/>
    </xf>
    <xf numFmtId="0" fontId="0" fillId="0" borderId="288" xfId="0" applyBorder="1"/>
    <xf numFmtId="0" fontId="2" fillId="0" borderId="0" xfId="0" applyFont="1" applyProtection="1"/>
    <xf numFmtId="0" fontId="2" fillId="0" borderId="0" xfId="0" applyNumberFormat="1" applyFont="1" applyFill="1" applyProtection="1"/>
    <xf numFmtId="166" fontId="5" fillId="0" borderId="303" xfId="26" applyBorder="1">
      <alignment horizontal="right" vertical="center"/>
    </xf>
    <xf numFmtId="166" fontId="4" fillId="10" borderId="302" xfId="23" applyBorder="1">
      <alignment vertical="center"/>
      <protection locked="0"/>
    </xf>
    <xf numFmtId="166" fontId="2" fillId="11" borderId="295" xfId="18" applyBorder="1">
      <alignment vertical="center"/>
    </xf>
    <xf numFmtId="166" fontId="4" fillId="7" borderId="302" xfId="22" applyBorder="1">
      <alignment vertical="center"/>
      <protection locked="0"/>
    </xf>
    <xf numFmtId="0" fontId="0" fillId="0" borderId="0" xfId="0" applyProtection="1"/>
    <xf numFmtId="0" fontId="0" fillId="0" borderId="0" xfId="0" applyAlignment="1" applyProtection="1">
      <alignment vertical="center"/>
    </xf>
    <xf numFmtId="0" fontId="2" fillId="0" borderId="0" xfId="0" applyFont="1" applyProtection="1"/>
    <xf numFmtId="0" fontId="0" fillId="6" borderId="0" xfId="0" applyFill="1" applyProtection="1"/>
    <xf numFmtId="0" fontId="0" fillId="6" borderId="0" xfId="0" applyFill="1" applyAlignment="1" applyProtection="1">
      <alignment vertical="center"/>
    </xf>
    <xf numFmtId="0" fontId="2" fillId="0" borderId="0" xfId="0" applyNumberFormat="1" applyFont="1" applyFill="1" applyProtection="1"/>
    <xf numFmtId="0" fontId="0" fillId="0" borderId="0" xfId="0" applyNumberFormat="1" applyFill="1" applyProtection="1"/>
    <xf numFmtId="0" fontId="4" fillId="0" borderId="0" xfId="0" applyNumberFormat="1" applyFont="1" applyFill="1" applyProtection="1"/>
    <xf numFmtId="0" fontId="4" fillId="0" borderId="0" xfId="0" applyNumberFormat="1" applyFont="1" applyFill="1" applyAlignment="1" applyProtection="1">
      <alignment vertical="center"/>
    </xf>
    <xf numFmtId="0" fontId="7" fillId="0" borderId="301" xfId="0" applyNumberFormat="1" applyFont="1" applyFill="1" applyBorder="1" applyAlignment="1" applyProtection="1">
      <alignment horizontal="center"/>
    </xf>
    <xf numFmtId="0" fontId="5" fillId="0" borderId="0" xfId="0" applyNumberFormat="1" applyFont="1" applyFill="1" applyBorder="1" applyAlignment="1" applyProtection="1">
      <alignment horizontal="right" vertical="center"/>
    </xf>
    <xf numFmtId="0" fontId="4"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vertical="center" wrapText="1"/>
    </xf>
    <xf numFmtId="0" fontId="4" fillId="0" borderId="294" xfId="0" applyNumberFormat="1" applyFont="1" applyFill="1" applyBorder="1" applyAlignment="1" applyProtection="1">
      <alignment horizontal="center" vertical="center"/>
    </xf>
    <xf numFmtId="49" fontId="7" fillId="9" borderId="286" xfId="0" applyNumberFormat="1" applyFont="1" applyFill="1" applyBorder="1" applyAlignment="1" applyProtection="1">
      <alignment horizontal="center" vertical="center"/>
    </xf>
    <xf numFmtId="0" fontId="7" fillId="0" borderId="29" xfId="0" applyNumberFormat="1" applyFont="1" applyFill="1" applyBorder="1" applyAlignment="1" applyProtection="1">
      <alignment horizontal="center"/>
    </xf>
    <xf numFmtId="0" fontId="17" fillId="0" borderId="0" xfId="24">
      <alignment horizontal="left" vertical="center"/>
    </xf>
    <xf numFmtId="0" fontId="4" fillId="0" borderId="298" xfId="0" applyNumberFormat="1" applyFont="1" applyFill="1" applyBorder="1" applyAlignment="1" applyProtection="1">
      <alignment horizontal="center" vertical="center"/>
    </xf>
    <xf numFmtId="0" fontId="4" fillId="0" borderId="289" xfId="0" applyNumberFormat="1" applyFont="1" applyFill="1" applyBorder="1" applyAlignment="1" applyProtection="1">
      <alignment horizontal="center" vertical="center"/>
    </xf>
    <xf numFmtId="0" fontId="4" fillId="0" borderId="294" xfId="0" quotePrefix="1" applyNumberFormat="1" applyFont="1" applyFill="1" applyBorder="1" applyAlignment="1" applyProtection="1">
      <alignment horizontal="center" vertical="center"/>
    </xf>
    <xf numFmtId="0" fontId="4" fillId="0" borderId="287" xfId="0" applyNumberFormat="1" applyFont="1" applyFill="1" applyBorder="1" applyAlignment="1" applyProtection="1">
      <alignment horizontal="left" vertical="center" indent="1"/>
    </xf>
    <xf numFmtId="6" fontId="7" fillId="0" borderId="0" xfId="0" applyNumberFormat="1" applyFont="1" applyFill="1" applyBorder="1" applyAlignment="1" applyProtection="1">
      <alignment horizontal="center"/>
    </xf>
    <xf numFmtId="0" fontId="4" fillId="0" borderId="305" xfId="0" applyNumberFormat="1" applyFont="1" applyFill="1" applyBorder="1" applyAlignment="1" applyProtection="1">
      <alignment horizontal="center" vertical="center"/>
    </xf>
    <xf numFmtId="0" fontId="4" fillId="0" borderId="306" xfId="0" applyNumberFormat="1" applyFont="1" applyFill="1" applyBorder="1" applyAlignment="1" applyProtection="1">
      <alignment horizontal="center" vertical="center"/>
    </xf>
    <xf numFmtId="0" fontId="4" fillId="0" borderId="304" xfId="0" applyNumberFormat="1" applyFont="1" applyFill="1" applyBorder="1" applyAlignment="1" applyProtection="1">
      <alignment horizontal="center" vertical="center"/>
    </xf>
    <xf numFmtId="49" fontId="7" fillId="9" borderId="307" xfId="20" applyBorder="1">
      <alignment horizontal="center"/>
    </xf>
    <xf numFmtId="0" fontId="7" fillId="23" borderId="0" xfId="75" applyFont="1" applyBorder="1" applyAlignment="1">
      <alignment horizontal="center" vertical="center" wrapText="1"/>
    </xf>
    <xf numFmtId="0" fontId="7" fillId="23" borderId="0" xfId="0" applyNumberFormat="1" applyFont="1" applyFill="1" applyBorder="1" applyAlignment="1" applyProtection="1">
      <alignment horizontal="center" vertical="center" wrapText="1"/>
    </xf>
    <xf numFmtId="166" fontId="4" fillId="10" borderId="308" xfId="23" applyBorder="1">
      <alignment vertical="center"/>
      <protection locked="0"/>
    </xf>
    <xf numFmtId="166" fontId="2" fillId="11" borderId="309" xfId="18" applyBorder="1">
      <alignment vertical="center"/>
    </xf>
    <xf numFmtId="166" fontId="4" fillId="13" borderId="294" xfId="25" applyBorder="1">
      <alignment horizontal="right" vertical="center"/>
      <protection locked="0"/>
    </xf>
    <xf numFmtId="166" fontId="4" fillId="10" borderId="310" xfId="23" applyBorder="1">
      <alignment vertical="center"/>
      <protection locked="0"/>
    </xf>
    <xf numFmtId="166" fontId="4" fillId="7" borderId="310" xfId="22" applyBorder="1">
      <alignment vertical="center"/>
      <protection locked="0"/>
    </xf>
    <xf numFmtId="49" fontId="7" fillId="9" borderId="302" xfId="21" applyBorder="1">
      <alignment horizontal="center" vertical="center"/>
    </xf>
    <xf numFmtId="166" fontId="2" fillId="11" borderId="310" xfId="18" applyBorder="1">
      <alignment vertical="center"/>
    </xf>
    <xf numFmtId="166" fontId="4" fillId="7" borderId="311" xfId="22" applyBorder="1">
      <alignment vertical="center"/>
      <protection locked="0"/>
    </xf>
    <xf numFmtId="166" fontId="4" fillId="13" borderId="312" xfId="25" applyBorder="1">
      <alignment horizontal="right" vertical="center"/>
      <protection locked="0"/>
    </xf>
    <xf numFmtId="166" fontId="4" fillId="13" borderId="313" xfId="25" applyBorder="1">
      <alignment horizontal="right" vertical="center"/>
      <protection locked="0"/>
    </xf>
    <xf numFmtId="49" fontId="7" fillId="9" borderId="274" xfId="20" applyBorder="1">
      <alignment horizontal="center"/>
    </xf>
    <xf numFmtId="166" fontId="4" fillId="10" borderId="273" xfId="23" applyBorder="1">
      <alignment vertical="center"/>
      <protection locked="0"/>
    </xf>
    <xf numFmtId="166" fontId="5" fillId="23" borderId="273" xfId="76" applyBorder="1">
      <alignment horizontal="right" vertical="center"/>
    </xf>
    <xf numFmtId="166" fontId="4" fillId="0" borderId="314" xfId="0" applyNumberFormat="1" applyFont="1" applyFill="1" applyBorder="1" applyAlignment="1" applyProtection="1">
      <alignment vertical="center"/>
    </xf>
    <xf numFmtId="166" fontId="4" fillId="0" borderId="315" xfId="0" applyNumberFormat="1" applyFont="1" applyFill="1" applyBorder="1" applyAlignment="1" applyProtection="1">
      <alignment vertical="center"/>
    </xf>
    <xf numFmtId="0" fontId="4" fillId="23" borderId="273" xfId="75" applyBorder="1">
      <alignment horizontal="left" vertical="center" indent="1"/>
    </xf>
    <xf numFmtId="0" fontId="4" fillId="0" borderId="297" xfId="0" applyNumberFormat="1" applyFont="1" applyFill="1" applyBorder="1" applyAlignment="1" applyProtection="1">
      <alignment horizontal="center" vertical="center"/>
    </xf>
    <xf numFmtId="0" fontId="4" fillId="23" borderId="310" xfId="75" applyBorder="1">
      <alignment horizontal="left" vertical="center" indent="1"/>
    </xf>
    <xf numFmtId="0" fontId="0" fillId="0" borderId="301" xfId="0" applyNumberFormat="1" applyFill="1" applyBorder="1" applyAlignment="1" applyProtection="1">
      <alignment vertical="center"/>
    </xf>
    <xf numFmtId="0" fontId="0" fillId="0" borderId="278" xfId="0" applyNumberFormat="1" applyFill="1" applyBorder="1" applyAlignment="1" applyProtection="1">
      <alignment vertical="center"/>
    </xf>
    <xf numFmtId="49" fontId="7" fillId="0" borderId="317" xfId="21" applyFill="1" applyBorder="1">
      <alignment horizontal="center" vertical="center"/>
    </xf>
    <xf numFmtId="0" fontId="4" fillId="0" borderId="318" xfId="0" applyNumberFormat="1" applyFont="1" applyFill="1" applyBorder="1" applyAlignment="1" applyProtection="1">
      <alignment horizontal="center" vertical="center"/>
    </xf>
    <xf numFmtId="0" fontId="2" fillId="0" borderId="319" xfId="0" applyNumberFormat="1" applyFont="1" applyFill="1" applyBorder="1" applyAlignment="1" applyProtection="1">
      <alignment horizontal="left" vertical="center" indent="1"/>
    </xf>
    <xf numFmtId="0" fontId="4" fillId="0" borderId="320" xfId="0" applyNumberFormat="1" applyFont="1" applyFill="1" applyBorder="1" applyAlignment="1" applyProtection="1">
      <alignment horizontal="center" vertical="center"/>
    </xf>
    <xf numFmtId="49" fontId="7" fillId="0" borderId="316" xfId="21" applyFill="1" applyBorder="1">
      <alignment horizontal="center" vertical="center"/>
    </xf>
    <xf numFmtId="0" fontId="0" fillId="0" borderId="321" xfId="0" applyNumberFormat="1" applyFill="1" applyBorder="1" applyAlignment="1" applyProtection="1">
      <alignment vertical="center"/>
    </xf>
    <xf numFmtId="166" fontId="4" fillId="0" borderId="322" xfId="2" applyBorder="1">
      <alignment vertical="center"/>
    </xf>
    <xf numFmtId="166" fontId="4" fillId="0" borderId="43" xfId="2" applyFill="1">
      <alignment vertical="center"/>
    </xf>
    <xf numFmtId="0" fontId="4" fillId="0" borderId="324" xfId="0" applyNumberFormat="1" applyFont="1" applyFill="1" applyBorder="1" applyAlignment="1" applyProtection="1">
      <alignment horizontal="right"/>
    </xf>
    <xf numFmtId="166" fontId="4" fillId="0" borderId="325" xfId="2" applyBorder="1">
      <alignment vertical="center"/>
    </xf>
    <xf numFmtId="166" fontId="4" fillId="13" borderId="276" xfId="25" applyBorder="1">
      <alignment horizontal="right" vertical="center"/>
      <protection locked="0"/>
    </xf>
    <xf numFmtId="166" fontId="4" fillId="7" borderId="325" xfId="22" applyBorder="1">
      <alignment vertical="center"/>
      <protection locked="0"/>
    </xf>
    <xf numFmtId="166" fontId="4" fillId="10" borderId="325" xfId="23" applyBorder="1">
      <alignment vertical="center"/>
      <protection locked="0"/>
    </xf>
    <xf numFmtId="49" fontId="7" fillId="9" borderId="325" xfId="21" applyBorder="1">
      <alignment horizontal="center" vertical="center"/>
    </xf>
    <xf numFmtId="166" fontId="4" fillId="7" borderId="0" xfId="22" applyBorder="1">
      <alignment vertical="center"/>
      <protection locked="0"/>
    </xf>
    <xf numFmtId="0" fontId="4" fillId="0" borderId="325" xfId="0" quotePrefix="1" applyNumberFormat="1" applyFont="1" applyFill="1" applyBorder="1" applyAlignment="1" applyProtection="1">
      <alignment horizontal="center" vertical="center"/>
    </xf>
    <xf numFmtId="166" fontId="4" fillId="10" borderId="0" xfId="23" applyBorder="1">
      <alignment vertical="center"/>
      <protection locked="0"/>
    </xf>
    <xf numFmtId="0" fontId="4" fillId="0" borderId="325" xfId="0" applyNumberFormat="1" applyFont="1" applyFill="1" applyBorder="1" applyAlignment="1" applyProtection="1">
      <alignment horizontal="center" vertical="center"/>
    </xf>
    <xf numFmtId="166" fontId="4" fillId="7" borderId="326" xfId="22" applyBorder="1">
      <alignment vertical="center"/>
      <protection locked="0"/>
    </xf>
    <xf numFmtId="166" fontId="4" fillId="0" borderId="326" xfId="2" applyBorder="1">
      <alignment vertical="center"/>
    </xf>
    <xf numFmtId="166" fontId="4" fillId="7" borderId="178" xfId="22" applyBorder="1" applyProtection="1">
      <alignment vertical="center"/>
      <protection locked="0"/>
    </xf>
    <xf numFmtId="0" fontId="4" fillId="23" borderId="288" xfId="75" applyBorder="1" applyAlignment="1">
      <alignment horizontal="left" vertical="center" wrapText="1" indent="1"/>
    </xf>
    <xf numFmtId="166" fontId="4" fillId="0" borderId="328" xfId="2" applyBorder="1">
      <alignment vertical="center"/>
    </xf>
    <xf numFmtId="166" fontId="0" fillId="8" borderId="0" xfId="0" applyNumberFormat="1" applyFill="1" applyProtection="1"/>
    <xf numFmtId="49" fontId="7" fillId="9" borderId="328" xfId="21" applyBorder="1">
      <alignment horizontal="center" vertical="center"/>
    </xf>
    <xf numFmtId="0" fontId="4" fillId="0" borderId="288" xfId="0" applyNumberFormat="1" applyFont="1" applyFill="1" applyBorder="1" applyAlignment="1" applyProtection="1">
      <alignment horizontal="left" vertical="center" indent="1"/>
    </xf>
    <xf numFmtId="0" fontId="4" fillId="0" borderId="328" xfId="0" applyNumberFormat="1" applyFont="1" applyFill="1" applyBorder="1" applyAlignment="1" applyProtection="1">
      <alignment horizontal="center" vertical="center"/>
    </xf>
    <xf numFmtId="0" fontId="5" fillId="0" borderId="288" xfId="0" applyNumberFormat="1" applyFont="1" applyFill="1" applyBorder="1" applyAlignment="1" applyProtection="1">
      <alignment horizontal="left" vertical="center" indent="1"/>
    </xf>
    <xf numFmtId="49" fontId="7" fillId="9" borderId="326" xfId="21" applyBorder="1">
      <alignment horizontal="center" vertical="center"/>
    </xf>
    <xf numFmtId="0" fontId="4" fillId="0" borderId="326" xfId="0" applyNumberFormat="1" applyFont="1" applyFill="1" applyBorder="1" applyAlignment="1" applyProtection="1">
      <alignment horizontal="center" vertical="center"/>
    </xf>
    <xf numFmtId="49" fontId="7" fillId="0" borderId="330" xfId="0" applyNumberFormat="1" applyFont="1" applyFill="1" applyBorder="1" applyAlignment="1" applyProtection="1">
      <alignment horizontal="center" vertical="center"/>
    </xf>
    <xf numFmtId="165" fontId="4" fillId="0" borderId="329" xfId="0" applyNumberFormat="1" applyFont="1" applyFill="1" applyBorder="1" applyAlignment="1" applyProtection="1">
      <alignment horizontal="center" vertical="center"/>
    </xf>
    <xf numFmtId="0" fontId="4" fillId="0" borderId="323" xfId="0" applyNumberFormat="1" applyFont="1" applyFill="1" applyBorder="1" applyAlignment="1" applyProtection="1">
      <alignment horizontal="center" vertical="center"/>
    </xf>
    <xf numFmtId="49" fontId="7" fillId="0" borderId="301" xfId="0" applyNumberFormat="1" applyFont="1" applyFill="1" applyBorder="1" applyAlignment="1" applyProtection="1">
      <alignment horizontal="center" vertical="center"/>
    </xf>
    <xf numFmtId="165" fontId="4" fillId="0" borderId="316" xfId="0" applyNumberFormat="1" applyFont="1" applyFill="1" applyBorder="1" applyAlignment="1" applyProtection="1">
      <alignment horizontal="center" vertical="center"/>
    </xf>
    <xf numFmtId="166" fontId="4" fillId="0" borderId="327" xfId="2" applyBorder="1">
      <alignment vertical="center"/>
    </xf>
    <xf numFmtId="0" fontId="0" fillId="0" borderId="328" xfId="0" applyBorder="1"/>
    <xf numFmtId="0" fontId="7" fillId="0" borderId="289" xfId="0" applyNumberFormat="1" applyFont="1" applyFill="1" applyBorder="1" applyAlignment="1" applyProtection="1">
      <alignment horizontal="center"/>
    </xf>
    <xf numFmtId="166" fontId="4" fillId="7" borderId="328" xfId="22" applyBorder="1">
      <alignment vertical="center"/>
      <protection locked="0"/>
    </xf>
    <xf numFmtId="166" fontId="4" fillId="10" borderId="328" xfId="23" applyBorder="1">
      <alignment vertical="center"/>
      <protection locked="0"/>
    </xf>
    <xf numFmtId="0" fontId="0" fillId="0" borderId="327" xfId="0" applyBorder="1"/>
    <xf numFmtId="0" fontId="2" fillId="0" borderId="106" xfId="0" applyNumberFormat="1" applyFont="1" applyFill="1" applyBorder="1" applyAlignment="1" applyProtection="1">
      <alignment horizontal="left" vertical="center" indent="2"/>
    </xf>
    <xf numFmtId="166" fontId="4" fillId="0" borderId="331" xfId="2" applyBorder="1">
      <alignment vertical="center"/>
    </xf>
    <xf numFmtId="166" fontId="4" fillId="10" borderId="332" xfId="23" applyBorder="1">
      <alignment vertical="center"/>
      <protection locked="0"/>
    </xf>
    <xf numFmtId="0" fontId="0" fillId="0" borderId="0" xfId="0"/>
    <xf numFmtId="166" fontId="4" fillId="0" borderId="332" xfId="2" applyBorder="1">
      <alignment vertical="center"/>
    </xf>
    <xf numFmtId="166" fontId="4" fillId="0" borderId="195" xfId="26" applyFont="1" applyBorder="1">
      <alignment horizontal="right" vertical="center"/>
    </xf>
    <xf numFmtId="166" fontId="4" fillId="0" borderId="106" xfId="26" applyFont="1" applyBorder="1">
      <alignment horizontal="right" vertical="center"/>
    </xf>
    <xf numFmtId="166" fontId="5" fillId="0" borderId="332" xfId="26" applyBorder="1">
      <alignment horizontal="right" vertical="center"/>
    </xf>
    <xf numFmtId="49" fontId="7" fillId="9" borderId="332" xfId="21" applyBorder="1">
      <alignment horizontal="center" vertical="center"/>
    </xf>
    <xf numFmtId="49" fontId="7" fillId="9" borderId="335" xfId="20" applyBorder="1">
      <alignment horizontal="center"/>
    </xf>
    <xf numFmtId="166" fontId="4" fillId="7" borderId="332" xfId="22" applyBorder="1">
      <alignment vertical="center"/>
      <protection locked="0"/>
    </xf>
    <xf numFmtId="0" fontId="0" fillId="0" borderId="317" xfId="0" applyNumberFormat="1" applyFill="1" applyBorder="1" applyProtection="1"/>
    <xf numFmtId="0" fontId="4" fillId="0" borderId="336" xfId="0" applyNumberFormat="1" applyFont="1" applyFill="1" applyBorder="1" applyAlignment="1" applyProtection="1">
      <alignment horizontal="center" vertical="center"/>
    </xf>
    <xf numFmtId="0" fontId="1" fillId="0" borderId="337" xfId="0" applyNumberFormat="1" applyFont="1" applyFill="1" applyBorder="1" applyAlignment="1" applyProtection="1">
      <alignment horizontal="left" vertical="center" indent="1"/>
    </xf>
    <xf numFmtId="0" fontId="2" fillId="0" borderId="334" xfId="0" applyNumberFormat="1" applyFont="1" applyFill="1" applyBorder="1" applyAlignment="1" applyProtection="1">
      <alignment horizontal="left" vertical="center" indent="2"/>
    </xf>
    <xf numFmtId="0" fontId="4" fillId="0" borderId="338" xfId="0" applyNumberFormat="1" applyFont="1" applyFill="1" applyBorder="1" applyAlignment="1" applyProtection="1">
      <alignment horizontal="center" vertical="center"/>
    </xf>
    <xf numFmtId="166" fontId="5" fillId="0" borderId="339" xfId="0" applyNumberFormat="1" applyFont="1" applyFill="1" applyBorder="1" applyAlignment="1" applyProtection="1">
      <alignment vertical="center"/>
    </xf>
    <xf numFmtId="0" fontId="7" fillId="0" borderId="340" xfId="0" applyNumberFormat="1" applyFont="1" applyFill="1" applyBorder="1" applyAlignment="1" applyProtection="1">
      <alignment horizontal="center" vertical="center"/>
    </xf>
    <xf numFmtId="0" fontId="1" fillId="0" borderId="301" xfId="0" applyNumberFormat="1" applyFont="1" applyFill="1" applyBorder="1" applyAlignment="1" applyProtection="1">
      <alignment vertical="center"/>
    </xf>
    <xf numFmtId="0" fontId="1" fillId="0" borderId="316" xfId="0" applyNumberFormat="1" applyFont="1" applyFill="1" applyBorder="1" applyAlignment="1" applyProtection="1">
      <alignment vertical="center"/>
    </xf>
    <xf numFmtId="0" fontId="2" fillId="0" borderId="332" xfId="0" applyNumberFormat="1" applyFont="1" applyFill="1" applyBorder="1" applyAlignment="1" applyProtection="1">
      <alignment horizontal="left" vertical="center" indent="2"/>
    </xf>
    <xf numFmtId="0" fontId="4" fillId="23" borderId="332" xfId="75" applyBorder="1">
      <alignment horizontal="left" vertical="center" indent="1"/>
    </xf>
    <xf numFmtId="0" fontId="4" fillId="0" borderId="332" xfId="0" applyNumberFormat="1" applyFont="1" applyFill="1" applyBorder="1" applyAlignment="1" applyProtection="1">
      <alignment horizontal="center" vertical="center"/>
    </xf>
    <xf numFmtId="0" fontId="4" fillId="0" borderId="246" xfId="0" applyNumberFormat="1" applyFont="1" applyFill="1" applyBorder="1" applyAlignment="1" applyProtection="1">
      <alignment horizontal="left" vertical="center" indent="1"/>
    </xf>
    <xf numFmtId="49" fontId="7" fillId="9" borderId="300" xfId="0" applyNumberFormat="1" applyFont="1" applyFill="1" applyBorder="1" applyAlignment="1" applyProtection="1">
      <alignment horizontal="center" vertical="center"/>
    </xf>
    <xf numFmtId="49" fontId="7" fillId="9" borderId="332" xfId="0" applyNumberFormat="1" applyFont="1" applyFill="1" applyBorder="1" applyAlignment="1" applyProtection="1">
      <alignment horizontal="center" vertical="center"/>
    </xf>
    <xf numFmtId="0" fontId="4" fillId="23" borderId="332" xfId="75" applyBorder="1" applyAlignment="1">
      <alignment horizontal="left" vertical="center" wrapText="1" indent="1"/>
    </xf>
    <xf numFmtId="166" fontId="4" fillId="10" borderId="342" xfId="23" applyBorder="1">
      <alignment vertical="center"/>
      <protection locked="0"/>
    </xf>
    <xf numFmtId="0" fontId="2" fillId="0" borderId="288" xfId="0" applyNumberFormat="1" applyFont="1" applyFill="1" applyBorder="1" applyAlignment="1" applyProtection="1">
      <alignment horizontal="left" vertical="center" wrapText="1" indent="1"/>
    </xf>
    <xf numFmtId="0" fontId="4" fillId="23" borderId="322" xfId="75" applyBorder="1" applyAlignment="1">
      <alignment horizontal="left" vertical="center" wrapText="1" indent="1"/>
    </xf>
    <xf numFmtId="0" fontId="7" fillId="0" borderId="344" xfId="0" applyNumberFormat="1" applyFont="1" applyFill="1" applyBorder="1" applyAlignment="1" applyProtection="1">
      <alignment horizontal="center"/>
    </xf>
    <xf numFmtId="0" fontId="7" fillId="0" borderId="345" xfId="0" applyNumberFormat="1" applyFont="1" applyFill="1" applyBorder="1" applyAlignment="1" applyProtection="1">
      <alignment horizontal="center"/>
    </xf>
    <xf numFmtId="0" fontId="7" fillId="0" borderId="346" xfId="0" applyNumberFormat="1" applyFont="1" applyFill="1" applyBorder="1" applyAlignment="1" applyProtection="1">
      <alignment horizontal="center"/>
    </xf>
    <xf numFmtId="0" fontId="5" fillId="0" borderId="288" xfId="0" applyNumberFormat="1" applyFont="1" applyFill="1" applyBorder="1" applyAlignment="1" applyProtection="1">
      <alignment vertical="center"/>
    </xf>
    <xf numFmtId="0" fontId="0" fillId="0" borderId="317" xfId="0" applyBorder="1" applyProtection="1"/>
    <xf numFmtId="49" fontId="7" fillId="9" borderId="347" xfId="20" applyBorder="1">
      <alignment horizontal="center"/>
    </xf>
    <xf numFmtId="0" fontId="0" fillId="0" borderId="268" xfId="0" applyBorder="1" applyProtection="1"/>
    <xf numFmtId="0" fontId="0" fillId="0" borderId="343" xfId="0" applyBorder="1" applyAlignment="1" applyProtection="1"/>
    <xf numFmtId="0" fontId="34" fillId="0" borderId="0" xfId="0" applyNumberFormat="1" applyFont="1" applyFill="1" applyAlignment="1" applyProtection="1"/>
    <xf numFmtId="49" fontId="7" fillId="9" borderId="217" xfId="20" applyBorder="1">
      <alignment horizontal="center"/>
    </xf>
    <xf numFmtId="0" fontId="17" fillId="0" borderId="0" xfId="0" applyNumberFormat="1" applyFont="1" applyFill="1" applyBorder="1" applyProtection="1"/>
    <xf numFmtId="166" fontId="4" fillId="0" borderId="332" xfId="2" applyBorder="1">
      <alignment vertical="center"/>
    </xf>
    <xf numFmtId="0" fontId="0" fillId="0" borderId="332" xfId="0" applyBorder="1"/>
    <xf numFmtId="169" fontId="1" fillId="12" borderId="199" xfId="0" applyNumberFormat="1" applyFont="1" applyFill="1" applyBorder="1" applyAlignment="1" applyProtection="1">
      <alignment horizontal="center" wrapText="1"/>
    </xf>
    <xf numFmtId="49" fontId="7" fillId="9" borderId="327" xfId="21" applyBorder="1">
      <alignment horizontal="center" vertical="center"/>
    </xf>
    <xf numFmtId="166" fontId="5" fillId="0" borderId="348" xfId="19" applyBorder="1">
      <alignment horizontal="right" vertical="center"/>
    </xf>
    <xf numFmtId="166" fontId="5" fillId="0" borderId="350" xfId="19" applyBorder="1">
      <alignment horizontal="right" vertical="center"/>
    </xf>
    <xf numFmtId="0" fontId="1" fillId="0" borderId="0" xfId="0" applyFont="1" applyBorder="1" applyAlignment="1">
      <alignment horizontal="center" wrapText="1"/>
    </xf>
    <xf numFmtId="166" fontId="5" fillId="0" borderId="352" xfId="26" applyBorder="1">
      <alignment horizontal="right" vertical="center"/>
    </xf>
    <xf numFmtId="166" fontId="4" fillId="0" borderId="353" xfId="2" applyBorder="1">
      <alignment vertical="center"/>
    </xf>
    <xf numFmtId="0" fontId="4" fillId="0" borderId="279" xfId="0" quotePrefix="1" applyNumberFormat="1" applyFont="1" applyFill="1" applyBorder="1" applyAlignment="1" applyProtection="1">
      <alignment horizontal="center" vertical="center"/>
    </xf>
    <xf numFmtId="166" fontId="5" fillId="0" borderId="87" xfId="0" applyNumberFormat="1" applyFont="1" applyFill="1" applyBorder="1" applyAlignment="1" applyProtection="1">
      <alignment vertical="center"/>
    </xf>
    <xf numFmtId="0" fontId="2" fillId="0" borderId="87" xfId="0" applyFont="1" applyBorder="1"/>
    <xf numFmtId="166" fontId="5" fillId="0" borderId="87" xfId="0" applyNumberFormat="1" applyFont="1" applyFill="1" applyBorder="1" applyAlignment="1" applyProtection="1">
      <alignment horizontal="right" vertical="center"/>
    </xf>
    <xf numFmtId="0" fontId="0" fillId="0" borderId="333" xfId="0" quotePrefix="1" applyBorder="1"/>
    <xf numFmtId="0" fontId="4" fillId="0" borderId="356" xfId="0" applyNumberFormat="1" applyFont="1" applyFill="1" applyBorder="1" applyAlignment="1" applyProtection="1">
      <alignment horizontal="center" vertical="center"/>
    </xf>
    <xf numFmtId="0" fontId="0" fillId="0" borderId="333" xfId="0" applyBorder="1"/>
    <xf numFmtId="166" fontId="5" fillId="0" borderId="356" xfId="0" applyNumberFormat="1" applyFont="1" applyFill="1" applyBorder="1" applyAlignment="1" applyProtection="1">
      <alignment vertical="center"/>
    </xf>
    <xf numFmtId="166" fontId="5" fillId="0" borderId="299" xfId="26" applyBorder="1">
      <alignment horizontal="right" vertical="center"/>
    </xf>
    <xf numFmtId="166" fontId="5" fillId="0" borderId="358" xfId="19" applyBorder="1">
      <alignment horizontal="right" vertical="center"/>
    </xf>
    <xf numFmtId="166" fontId="5" fillId="0" borderId="349" xfId="26" applyBorder="1">
      <alignment horizontal="right" vertical="center"/>
    </xf>
    <xf numFmtId="166" fontId="5" fillId="0" borderId="354" xfId="26" applyFill="1" applyBorder="1">
      <alignment horizontal="right" vertical="center"/>
    </xf>
    <xf numFmtId="166" fontId="5" fillId="0" borderId="351" xfId="26" applyFill="1" applyBorder="1">
      <alignment horizontal="right" vertical="center"/>
    </xf>
    <xf numFmtId="166" fontId="5" fillId="0" borderId="355" xfId="26" applyFill="1" applyBorder="1">
      <alignment horizontal="right" vertical="center"/>
    </xf>
    <xf numFmtId="166" fontId="5" fillId="0" borderId="353" xfId="26" applyFill="1" applyBorder="1">
      <alignment horizontal="right" vertical="center"/>
    </xf>
    <xf numFmtId="0" fontId="1" fillId="0" borderId="288" xfId="0" applyNumberFormat="1" applyFont="1" applyFill="1" applyBorder="1" applyAlignment="1" applyProtection="1"/>
    <xf numFmtId="49" fontId="7" fillId="9" borderId="359" xfId="20" applyBorder="1">
      <alignment horizontal="center"/>
    </xf>
    <xf numFmtId="0" fontId="7" fillId="0" borderId="360" xfId="0" applyNumberFormat="1" applyFont="1" applyFill="1" applyBorder="1" applyAlignment="1" applyProtection="1">
      <alignment horizontal="center"/>
    </xf>
    <xf numFmtId="0" fontId="7" fillId="23" borderId="0" xfId="0" applyNumberFormat="1" applyFont="1" applyFill="1" applyBorder="1" applyAlignment="1" applyProtection="1">
      <alignment horizontal="center" wrapText="1"/>
    </xf>
    <xf numFmtId="166" fontId="4" fillId="0" borderId="271" xfId="2" applyBorder="1">
      <alignment vertical="center"/>
    </xf>
    <xf numFmtId="0" fontId="4" fillId="0" borderId="185" xfId="0" applyNumberFormat="1" applyFont="1" applyFill="1" applyBorder="1" applyAlignment="1" applyProtection="1">
      <alignment horizontal="left" vertical="center"/>
    </xf>
    <xf numFmtId="0" fontId="2" fillId="0" borderId="271" xfId="0" applyNumberFormat="1" applyFont="1" applyFill="1" applyBorder="1" applyAlignment="1" applyProtection="1">
      <alignment horizontal="left" vertical="center" wrapText="1" indent="2"/>
    </xf>
    <xf numFmtId="49" fontId="7" fillId="9" borderId="357" xfId="21" applyBorder="1">
      <alignment horizontal="center" vertical="center"/>
    </xf>
    <xf numFmtId="0" fontId="7" fillId="0" borderId="356" xfId="0" applyNumberFormat="1" applyFont="1" applyFill="1" applyBorder="1" applyAlignment="1" applyProtection="1">
      <alignment horizontal="center"/>
    </xf>
    <xf numFmtId="166" fontId="2" fillId="11" borderId="362" xfId="18" applyBorder="1">
      <alignment vertical="center"/>
    </xf>
    <xf numFmtId="166" fontId="5" fillId="0" borderId="357" xfId="19" applyBorder="1">
      <alignment horizontal="right" vertical="center"/>
    </xf>
    <xf numFmtId="0" fontId="4" fillId="0" borderId="357" xfId="0" applyNumberFormat="1" applyFont="1" applyFill="1" applyBorder="1" applyAlignment="1" applyProtection="1">
      <alignment horizontal="center" vertical="center"/>
    </xf>
    <xf numFmtId="0" fontId="0" fillId="0" borderId="311" xfId="0" applyNumberFormat="1" applyFill="1" applyBorder="1" applyProtection="1"/>
    <xf numFmtId="0" fontId="0" fillId="0" borderId="327" xfId="0" applyNumberFormat="1" applyFill="1" applyBorder="1" applyProtection="1"/>
    <xf numFmtId="0" fontId="1" fillId="0" borderId="25" xfId="0" applyNumberFormat="1" applyFont="1" applyFill="1" applyBorder="1" applyAlignment="1" applyProtection="1">
      <alignment vertical="center"/>
    </xf>
    <xf numFmtId="0" fontId="1" fillId="0" borderId="288" xfId="0" applyNumberFormat="1" applyFont="1" applyFill="1" applyBorder="1" applyAlignment="1" applyProtection="1">
      <alignment vertical="top"/>
    </xf>
    <xf numFmtId="49" fontId="7" fillId="0" borderId="343" xfId="0" applyNumberFormat="1" applyFont="1" applyFill="1" applyBorder="1" applyAlignment="1" applyProtection="1">
      <alignment horizontal="center" vertical="center"/>
    </xf>
    <xf numFmtId="49" fontId="7" fillId="0" borderId="268" xfId="0" applyNumberFormat="1" applyFont="1" applyFill="1" applyBorder="1" applyAlignment="1" applyProtection="1">
      <alignment horizontal="center" vertical="center"/>
    </xf>
    <xf numFmtId="0" fontId="4" fillId="0" borderId="342" xfId="0" applyNumberFormat="1" applyFont="1" applyFill="1" applyBorder="1" applyAlignment="1" applyProtection="1">
      <alignment horizontal="center" vertical="center"/>
    </xf>
    <xf numFmtId="0" fontId="5" fillId="0" borderId="119" xfId="0" applyNumberFormat="1" applyFont="1" applyFill="1" applyBorder="1" applyAlignment="1" applyProtection="1">
      <alignment horizontal="left"/>
    </xf>
    <xf numFmtId="166" fontId="4" fillId="0" borderId="342" xfId="2" applyBorder="1">
      <alignment vertical="center"/>
    </xf>
    <xf numFmtId="0" fontId="1" fillId="0" borderId="288" xfId="0" applyNumberFormat="1" applyFont="1" applyFill="1" applyBorder="1" applyAlignment="1" applyProtection="1">
      <alignment horizontal="left" vertical="center" indent="1"/>
    </xf>
    <xf numFmtId="0" fontId="4" fillId="0" borderId="332" xfId="0" quotePrefix="1" applyNumberFormat="1" applyFont="1" applyFill="1" applyBorder="1" applyAlignment="1" applyProtection="1">
      <alignment horizontal="center" vertical="center"/>
    </xf>
    <xf numFmtId="166" fontId="5" fillId="0" borderId="0" xfId="26" applyFill="1" applyBorder="1">
      <alignment horizontal="right" vertical="center"/>
    </xf>
    <xf numFmtId="166" fontId="4" fillId="0" borderId="0" xfId="2" applyBorder="1">
      <alignment vertical="center"/>
    </xf>
    <xf numFmtId="0" fontId="4" fillId="0" borderId="0" xfId="0" quotePrefix="1" applyNumberFormat="1" applyFont="1" applyFill="1" applyBorder="1" applyAlignment="1" applyProtection="1">
      <alignment horizontal="center" vertical="center"/>
    </xf>
    <xf numFmtId="169" fontId="1" fillId="12" borderId="0" xfId="0" applyNumberFormat="1" applyFont="1" applyFill="1" applyBorder="1" applyAlignment="1" applyProtection="1">
      <alignment horizontal="center" wrapText="1"/>
    </xf>
    <xf numFmtId="169" fontId="1" fillId="12" borderId="363" xfId="0" applyNumberFormat="1" applyFont="1" applyFill="1" applyBorder="1" applyAlignment="1" applyProtection="1">
      <alignment horizontal="center" wrapText="1"/>
    </xf>
    <xf numFmtId="0" fontId="5" fillId="0" borderId="293" xfId="0" applyNumberFormat="1" applyFont="1" applyFill="1" applyBorder="1" applyAlignment="1" applyProtection="1">
      <alignment horizontal="center"/>
    </xf>
    <xf numFmtId="0" fontId="2" fillId="0" borderId="0" xfId="0" applyNumberFormat="1" applyFont="1" applyFill="1" applyAlignment="1" applyProtection="1">
      <alignment horizontal="left" indent="1"/>
    </xf>
    <xf numFmtId="0" fontId="2" fillId="0" borderId="332" xfId="0" applyNumberFormat="1" applyFont="1" applyFill="1" applyBorder="1" applyAlignment="1" applyProtection="1">
      <alignment horizontal="left" vertical="center" indent="1"/>
    </xf>
    <xf numFmtId="49" fontId="7" fillId="9" borderId="366" xfId="21" applyBorder="1">
      <alignment horizontal="center" vertical="center"/>
    </xf>
    <xf numFmtId="166" fontId="4" fillId="7" borderId="366" xfId="22" applyBorder="1">
      <alignment vertical="center"/>
      <protection locked="0"/>
    </xf>
    <xf numFmtId="166" fontId="4" fillId="10" borderId="366" xfId="23" applyBorder="1">
      <alignment vertical="center"/>
      <protection locked="0"/>
    </xf>
    <xf numFmtId="0" fontId="5" fillId="0" borderId="288" xfId="0" applyNumberFormat="1" applyFont="1" applyFill="1" applyBorder="1" applyAlignment="1" applyProtection="1">
      <alignment vertical="center" wrapText="1"/>
    </xf>
    <xf numFmtId="166" fontId="5" fillId="0" borderId="367" xfId="26" applyBorder="1">
      <alignment horizontal="right" vertical="center"/>
    </xf>
    <xf numFmtId="166" fontId="5" fillId="0" borderId="368" xfId="26" applyBorder="1">
      <alignment horizontal="right" vertical="center"/>
    </xf>
    <xf numFmtId="0" fontId="2" fillId="23" borderId="288" xfId="0" applyNumberFormat="1" applyFont="1" applyFill="1" applyBorder="1" applyAlignment="1" applyProtection="1">
      <alignment horizontal="left" vertical="center" indent="1"/>
    </xf>
    <xf numFmtId="49" fontId="7" fillId="9" borderId="364" xfId="77" quotePrefix="1">
      <alignment horizontal="center"/>
    </xf>
    <xf numFmtId="49" fontId="7" fillId="9" borderId="259" xfId="77" applyBorder="1">
      <alignment horizontal="center"/>
    </xf>
    <xf numFmtId="49" fontId="7" fillId="9" borderId="259" xfId="77" quotePrefix="1" applyBorder="1">
      <alignment horizontal="center"/>
    </xf>
    <xf numFmtId="0" fontId="1" fillId="0" borderId="288" xfId="0" applyNumberFormat="1" applyFont="1" applyFill="1" applyBorder="1" applyAlignment="1" applyProtection="1">
      <alignment vertical="center"/>
    </xf>
    <xf numFmtId="0" fontId="4" fillId="0" borderId="365" xfId="0" applyNumberFormat="1" applyFont="1" applyFill="1" applyBorder="1" applyProtection="1"/>
    <xf numFmtId="166" fontId="4" fillId="10" borderId="369" xfId="23" applyBorder="1">
      <alignment vertical="center"/>
      <protection locked="0"/>
    </xf>
    <xf numFmtId="0" fontId="4" fillId="0" borderId="368" xfId="0" applyNumberFormat="1" applyFont="1" applyFill="1" applyBorder="1" applyAlignment="1" applyProtection="1">
      <alignment horizontal="center" vertical="center"/>
    </xf>
    <xf numFmtId="49" fontId="7" fillId="9" borderId="373" xfId="20" applyBorder="1">
      <alignment horizontal="center"/>
    </xf>
    <xf numFmtId="166" fontId="2" fillId="11" borderId="374" xfId="18" applyBorder="1">
      <alignment vertical="center"/>
    </xf>
    <xf numFmtId="49" fontId="7" fillId="9" borderId="373" xfId="77" applyBorder="1">
      <alignment horizontal="center"/>
    </xf>
    <xf numFmtId="49" fontId="7" fillId="9" borderId="373" xfId="77" quotePrefix="1" applyBorder="1">
      <alignment horizontal="center"/>
    </xf>
    <xf numFmtId="49" fontId="7" fillId="9" borderId="373" xfId="20" quotePrefix="1" applyBorder="1">
      <alignment horizontal="center"/>
    </xf>
    <xf numFmtId="0" fontId="5" fillId="0" borderId="0" xfId="0" applyNumberFormat="1" applyFont="1" applyFill="1" applyBorder="1" applyAlignment="1" applyProtection="1">
      <alignment vertical="center" wrapText="1"/>
    </xf>
    <xf numFmtId="0" fontId="2" fillId="0" borderId="288" xfId="0" applyNumberFormat="1" applyFont="1" applyFill="1" applyBorder="1" applyAlignment="1" applyProtection="1">
      <alignment horizontal="left" vertical="center" indent="1"/>
    </xf>
    <xf numFmtId="0" fontId="4" fillId="0" borderId="332" xfId="0" applyNumberFormat="1" applyFont="1" applyFill="1" applyBorder="1" applyAlignment="1" applyProtection="1">
      <alignment horizontal="left" vertical="center" wrapText="1" indent="1"/>
    </xf>
    <xf numFmtId="166" fontId="5" fillId="0" borderId="257" xfId="26" applyFill="1" applyBorder="1">
      <alignment horizontal="right" vertical="center"/>
    </xf>
    <xf numFmtId="166" fontId="4" fillId="7" borderId="369" xfId="22" applyBorder="1">
      <alignment vertical="center"/>
      <protection locked="0"/>
    </xf>
    <xf numFmtId="0" fontId="4" fillId="0" borderId="370" xfId="0" quotePrefix="1" applyNumberFormat="1" applyFont="1" applyFill="1" applyBorder="1" applyAlignment="1" applyProtection="1">
      <alignment horizontal="center" vertical="center"/>
    </xf>
    <xf numFmtId="166" fontId="4" fillId="7" borderId="376" xfId="22" applyBorder="1">
      <alignment vertical="center"/>
      <protection locked="0"/>
    </xf>
    <xf numFmtId="49" fontId="7" fillId="9" borderId="379" xfId="20" applyBorder="1">
      <alignment horizontal="center"/>
    </xf>
    <xf numFmtId="166" fontId="5" fillId="0" borderId="273" xfId="26" applyBorder="1">
      <alignment horizontal="right" vertical="center"/>
    </xf>
    <xf numFmtId="166" fontId="2" fillId="11" borderId="380" xfId="18" applyBorder="1">
      <alignment vertical="center"/>
    </xf>
    <xf numFmtId="0" fontId="0" fillId="0" borderId="372" xfId="0" applyBorder="1" applyProtection="1"/>
    <xf numFmtId="0" fontId="0" fillId="0" borderId="386" xfId="0" applyBorder="1" applyProtection="1"/>
    <xf numFmtId="0" fontId="0" fillId="0" borderId="381" xfId="0" applyBorder="1" applyProtection="1"/>
    <xf numFmtId="166" fontId="5" fillId="0" borderId="369" xfId="19" applyBorder="1">
      <alignment horizontal="right" vertical="center"/>
    </xf>
    <xf numFmtId="49" fontId="7" fillId="9" borderId="379" xfId="77" applyBorder="1">
      <alignment horizontal="center"/>
    </xf>
    <xf numFmtId="0" fontId="1" fillId="0" borderId="382" xfId="0" applyNumberFormat="1" applyFont="1" applyFill="1" applyBorder="1" applyAlignment="1" applyProtection="1">
      <alignment horizontal="left" vertical="center"/>
    </xf>
    <xf numFmtId="166" fontId="5" fillId="0" borderId="0" xfId="19" applyBorder="1">
      <alignment horizontal="right" vertical="center"/>
    </xf>
    <xf numFmtId="0" fontId="7" fillId="0" borderId="383" xfId="0" applyNumberFormat="1" applyFont="1" applyFill="1" applyBorder="1" applyAlignment="1" applyProtection="1">
      <alignment horizontal="center"/>
    </xf>
    <xf numFmtId="0" fontId="7" fillId="0" borderId="372" xfId="0" applyNumberFormat="1" applyFont="1" applyFill="1" applyBorder="1" applyAlignment="1" applyProtection="1">
      <alignment horizontal="center"/>
    </xf>
    <xf numFmtId="0" fontId="1" fillId="0" borderId="387" xfId="0" applyNumberFormat="1" applyFont="1" applyFill="1" applyBorder="1" applyAlignment="1" applyProtection="1">
      <alignment horizontal="left" vertical="center"/>
    </xf>
    <xf numFmtId="0" fontId="1" fillId="0" borderId="293" xfId="0" applyNumberFormat="1" applyFont="1" applyFill="1" applyBorder="1" applyAlignment="1" applyProtection="1">
      <alignment horizontal="left" vertical="center"/>
    </xf>
    <xf numFmtId="166" fontId="5" fillId="0" borderId="386" xfId="19" applyBorder="1">
      <alignment horizontal="right" vertical="center"/>
    </xf>
    <xf numFmtId="0" fontId="4" fillId="0" borderId="387" xfId="0" applyNumberFormat="1" applyFont="1" applyFill="1" applyBorder="1" applyAlignment="1" applyProtection="1">
      <alignment horizontal="center" vertical="center"/>
    </xf>
    <xf numFmtId="166" fontId="2" fillId="0" borderId="369" xfId="0" applyNumberFormat="1" applyFont="1" applyFill="1" applyBorder="1" applyAlignment="1" applyProtection="1">
      <alignment horizontal="left" vertical="center" wrapText="1" indent="1"/>
    </xf>
    <xf numFmtId="166" fontId="5" fillId="0" borderId="383" xfId="19" applyBorder="1">
      <alignment horizontal="right" vertical="center"/>
    </xf>
    <xf numFmtId="166" fontId="5" fillId="0" borderId="384" xfId="19" applyBorder="1">
      <alignment horizontal="right" vertical="center"/>
    </xf>
    <xf numFmtId="0" fontId="1" fillId="0" borderId="288" xfId="0" applyNumberFormat="1" applyFont="1" applyFill="1" applyBorder="1" applyAlignment="1" applyProtection="1">
      <alignment horizontal="left" vertical="center"/>
    </xf>
    <xf numFmtId="0" fontId="2" fillId="0" borderId="371" xfId="0" applyNumberFormat="1" applyFont="1" applyFill="1" applyBorder="1" applyAlignment="1" applyProtection="1">
      <alignment horizontal="right" vertical="center" wrapText="1"/>
    </xf>
    <xf numFmtId="166" fontId="1" fillId="0" borderId="371" xfId="0" applyNumberFormat="1" applyFont="1" applyFill="1" applyBorder="1" applyAlignment="1" applyProtection="1">
      <alignment horizontal="left" vertical="center" indent="1"/>
    </xf>
    <xf numFmtId="49" fontId="7" fillId="9" borderId="385" xfId="21" applyBorder="1">
      <alignment horizontal="center" vertical="center"/>
    </xf>
    <xf numFmtId="0" fontId="4" fillId="0" borderId="293" xfId="0" applyNumberFormat="1" applyFont="1" applyFill="1" applyBorder="1" applyAlignment="1" applyProtection="1">
      <alignment horizontal="center" vertical="center"/>
    </xf>
    <xf numFmtId="0" fontId="4" fillId="0" borderId="369" xfId="0" applyNumberFormat="1" applyFont="1" applyFill="1" applyBorder="1" applyAlignment="1" applyProtection="1">
      <alignment horizontal="center" vertical="center"/>
    </xf>
    <xf numFmtId="49" fontId="7" fillId="9" borderId="388" xfId="77" applyBorder="1">
      <alignment horizontal="center"/>
    </xf>
    <xf numFmtId="0" fontId="32" fillId="0" borderId="0" xfId="0" applyNumberFormat="1" applyFont="1" applyFill="1" applyProtection="1"/>
    <xf numFmtId="0" fontId="66" fillId="0" borderId="0" xfId="0" applyNumberFormat="1" applyFont="1" applyFill="1" applyProtection="1"/>
    <xf numFmtId="0" fontId="66" fillId="0" borderId="0" xfId="0" applyFont="1"/>
    <xf numFmtId="0" fontId="66" fillId="6" borderId="0" xfId="0" applyFont="1" applyFill="1" applyProtection="1"/>
    <xf numFmtId="0" fontId="66" fillId="0" borderId="0" xfId="0" applyFont="1" applyProtection="1"/>
    <xf numFmtId="0" fontId="32" fillId="0" borderId="0" xfId="0" applyFont="1" applyProtection="1"/>
    <xf numFmtId="0" fontId="32" fillId="0" borderId="0" xfId="0" applyNumberFormat="1" applyFont="1" applyFill="1" applyAlignment="1" applyProtection="1"/>
    <xf numFmtId="0" fontId="32" fillId="0" borderId="0" xfId="0" applyNumberFormat="1" applyFont="1" applyFill="1" applyBorder="1" applyProtection="1"/>
    <xf numFmtId="0" fontId="66" fillId="0" borderId="0" xfId="0" applyNumberFormat="1" applyFont="1" applyFill="1" applyAlignment="1" applyProtection="1">
      <alignment vertical="center"/>
    </xf>
    <xf numFmtId="0" fontId="66" fillId="0" borderId="0" xfId="0" applyFont="1" applyBorder="1" applyProtection="1"/>
    <xf numFmtId="0" fontId="66" fillId="0" borderId="0" xfId="0" applyNumberFormat="1" applyFont="1" applyFill="1" applyAlignment="1" applyProtection="1">
      <alignment vertical="center" wrapText="1"/>
    </xf>
    <xf numFmtId="0" fontId="32" fillId="0" borderId="0" xfId="0" applyNumberFormat="1" applyFont="1" applyFill="1" applyAlignment="1" applyProtection="1">
      <alignment vertical="center"/>
    </xf>
    <xf numFmtId="0" fontId="66" fillId="0" borderId="0" xfId="0" applyNumberFormat="1" applyFont="1" applyFill="1" applyAlignment="1" applyProtection="1">
      <alignment wrapText="1"/>
    </xf>
    <xf numFmtId="0" fontId="5" fillId="0" borderId="288" xfId="0" applyNumberFormat="1" applyFont="1" applyFill="1" applyBorder="1" applyAlignment="1" applyProtection="1">
      <alignment horizontal="center" wrapText="1"/>
    </xf>
    <xf numFmtId="0" fontId="5" fillId="0" borderId="288" xfId="0" applyNumberFormat="1" applyFont="1" applyFill="1" applyBorder="1" applyAlignment="1" applyProtection="1">
      <alignment horizontal="center"/>
    </xf>
    <xf numFmtId="0" fontId="4" fillId="0" borderId="386" xfId="0" applyNumberFormat="1" applyFont="1" applyFill="1" applyBorder="1" applyAlignment="1" applyProtection="1">
      <alignment vertical="center"/>
    </xf>
    <xf numFmtId="0" fontId="4" fillId="0" borderId="366" xfId="0" applyNumberFormat="1" applyFont="1" applyFill="1" applyBorder="1" applyAlignment="1" applyProtection="1">
      <alignment vertical="center"/>
    </xf>
    <xf numFmtId="0" fontId="4" fillId="0" borderId="366" xfId="0" applyNumberFormat="1" applyFont="1" applyFill="1" applyBorder="1" applyProtection="1"/>
    <xf numFmtId="0" fontId="5" fillId="0" borderId="385" xfId="0" applyNumberFormat="1" applyFont="1" applyFill="1" applyBorder="1" applyAlignment="1" applyProtection="1">
      <alignment horizontal="left" vertical="center" indent="1"/>
    </xf>
    <xf numFmtId="0" fontId="34" fillId="6" borderId="0" xfId="0" applyFont="1" applyFill="1" applyAlignment="1" applyProtection="1">
      <alignment horizontal="left" indent="1"/>
    </xf>
    <xf numFmtId="49" fontId="7" fillId="9" borderId="390" xfId="77" applyBorder="1">
      <alignment horizontal="center"/>
    </xf>
    <xf numFmtId="0" fontId="41" fillId="0" borderId="0" xfId="0" applyNumberFormat="1" applyFont="1" applyFill="1" applyAlignment="1" applyProtection="1"/>
    <xf numFmtId="0" fontId="67" fillId="0" borderId="0" xfId="0" applyNumberFormat="1" applyFont="1" applyFill="1" applyAlignment="1" applyProtection="1"/>
    <xf numFmtId="0" fontId="67" fillId="0" borderId="8" xfId="0" applyNumberFormat="1" applyFont="1" applyFill="1" applyBorder="1" applyAlignment="1" applyProtection="1"/>
    <xf numFmtId="0" fontId="68" fillId="0" borderId="0" xfId="0" applyNumberFormat="1" applyFont="1" applyFill="1" applyAlignment="1" applyProtection="1"/>
    <xf numFmtId="166" fontId="4" fillId="0" borderId="332" xfId="2" applyBorder="1">
      <alignment vertical="center"/>
    </xf>
    <xf numFmtId="0" fontId="4" fillId="0" borderId="370" xfId="0" applyNumberFormat="1" applyFont="1" applyFill="1" applyBorder="1" applyAlignment="1" applyProtection="1">
      <alignment horizontal="center" vertical="center"/>
    </xf>
    <xf numFmtId="0" fontId="4" fillId="0" borderId="391" xfId="0" quotePrefix="1" applyNumberFormat="1" applyFont="1" applyFill="1" applyBorder="1" applyAlignment="1" applyProtection="1">
      <alignment horizontal="center" vertical="center"/>
    </xf>
    <xf numFmtId="166" fontId="4" fillId="12" borderId="393" xfId="0" applyNumberFormat="1" applyFont="1" applyFill="1" applyBorder="1" applyAlignment="1" applyProtection="1">
      <alignment vertical="center"/>
    </xf>
    <xf numFmtId="0" fontId="5" fillId="0" borderId="172" xfId="0" applyNumberFormat="1" applyFont="1" applyFill="1" applyBorder="1" applyAlignment="1" applyProtection="1">
      <alignment horizontal="center"/>
    </xf>
    <xf numFmtId="0" fontId="5" fillId="0" borderId="393" xfId="0" applyNumberFormat="1" applyFont="1" applyFill="1" applyBorder="1" applyAlignment="1" applyProtection="1">
      <alignment horizontal="right" vertical="center"/>
    </xf>
    <xf numFmtId="0" fontId="5" fillId="0" borderId="392" xfId="0" applyNumberFormat="1" applyFont="1" applyFill="1" applyBorder="1" applyAlignment="1" applyProtection="1">
      <alignment horizontal="center" vertical="center"/>
    </xf>
    <xf numFmtId="0" fontId="2" fillId="0" borderId="394" xfId="0" quotePrefix="1" applyNumberFormat="1" applyFont="1" applyFill="1" applyBorder="1" applyAlignment="1" applyProtection="1">
      <alignment horizontal="left" vertical="center" indent="1"/>
    </xf>
    <xf numFmtId="166" fontId="5" fillId="0" borderId="371" xfId="19" applyBorder="1">
      <alignment horizontal="right" vertical="center"/>
    </xf>
    <xf numFmtId="49" fontId="7" fillId="9" borderId="369" xfId="21" applyBorder="1">
      <alignment horizontal="center" vertical="center"/>
    </xf>
    <xf numFmtId="0" fontId="5" fillId="0" borderId="369" xfId="0" applyNumberFormat="1" applyFont="1" applyFill="1" applyBorder="1" applyAlignment="1" applyProtection="1">
      <alignment horizontal="center" vertical="center"/>
    </xf>
    <xf numFmtId="0" fontId="0" fillId="0" borderId="372" xfId="0" applyNumberFormat="1" applyFill="1" applyBorder="1" applyProtection="1"/>
    <xf numFmtId="166" fontId="4" fillId="10" borderId="378" xfId="23" applyBorder="1">
      <alignment vertical="center"/>
      <protection locked="0"/>
    </xf>
    <xf numFmtId="49" fontId="7" fillId="9" borderId="378" xfId="21" applyBorder="1">
      <alignment horizontal="center" vertical="center"/>
    </xf>
    <xf numFmtId="0" fontId="4" fillId="0" borderId="378" xfId="0" applyNumberFormat="1" applyFont="1" applyFill="1" applyBorder="1" applyAlignment="1" applyProtection="1">
      <alignment horizontal="center" vertical="center"/>
    </xf>
    <xf numFmtId="0" fontId="5" fillId="0" borderId="372" xfId="0" applyNumberFormat="1" applyFont="1" applyFill="1" applyBorder="1" applyAlignment="1" applyProtection="1">
      <alignment horizontal="center"/>
    </xf>
    <xf numFmtId="166" fontId="5" fillId="0" borderId="294" xfId="26" applyBorder="1">
      <alignment horizontal="right" vertical="center"/>
    </xf>
    <xf numFmtId="0" fontId="2" fillId="0" borderId="396" xfId="0" applyNumberFormat="1" applyFont="1" applyFill="1" applyBorder="1" applyAlignment="1" applyProtection="1">
      <alignment horizontal="left" vertical="center" indent="1"/>
    </xf>
    <xf numFmtId="49" fontId="7" fillId="9" borderId="395" xfId="21" applyBorder="1">
      <alignment horizontal="center" vertical="center"/>
    </xf>
    <xf numFmtId="166" fontId="4" fillId="0" borderId="395" xfId="2" applyBorder="1">
      <alignment vertical="center"/>
    </xf>
    <xf numFmtId="0" fontId="2" fillId="0" borderId="0" xfId="0" applyNumberFormat="1" applyFont="1" applyFill="1" applyProtection="1"/>
    <xf numFmtId="0" fontId="11" fillId="0" borderId="0" xfId="1" applyNumberFormat="1" applyFill="1" applyAlignment="1" applyProtection="1"/>
    <xf numFmtId="0" fontId="34" fillId="0" borderId="0" xfId="0" applyFont="1" applyProtection="1"/>
    <xf numFmtId="0" fontId="2" fillId="0" borderId="0" xfId="0" applyNumberFormat="1" applyFont="1" applyFill="1" applyBorder="1" applyAlignment="1" applyProtection="1">
      <alignment horizontal="center" vertical="center"/>
    </xf>
    <xf numFmtId="0" fontId="0" fillId="0" borderId="0" xfId="0" applyFill="1"/>
    <xf numFmtId="0" fontId="0" fillId="0" borderId="0" xfId="0" applyBorder="1"/>
    <xf numFmtId="0" fontId="2" fillId="0" borderId="288" xfId="0" applyNumberFormat="1" applyFont="1" applyFill="1" applyBorder="1" applyAlignment="1" applyProtection="1">
      <alignment horizontal="left" vertical="center" wrapText="1" indent="1"/>
    </xf>
    <xf numFmtId="0" fontId="2" fillId="0" borderId="288" xfId="0" applyNumberFormat="1" applyFont="1" applyFill="1" applyBorder="1" applyAlignment="1" applyProtection="1">
      <alignment horizontal="left" vertical="center" indent="1"/>
    </xf>
    <xf numFmtId="0" fontId="66" fillId="0" borderId="0" xfId="0" applyFont="1"/>
    <xf numFmtId="0" fontId="41" fillId="0" borderId="0" xfId="0" applyFont="1" applyFill="1"/>
    <xf numFmtId="166" fontId="2" fillId="11" borderId="395" xfId="18" applyBorder="1">
      <alignment vertical="center"/>
    </xf>
    <xf numFmtId="166" fontId="4" fillId="7" borderId="395" xfId="22" applyBorder="1">
      <alignment vertical="center"/>
      <protection locked="0"/>
    </xf>
    <xf numFmtId="49" fontId="7" fillId="9" borderId="397" xfId="21" applyBorder="1">
      <alignment horizontal="center" vertical="center"/>
    </xf>
    <xf numFmtId="0" fontId="2" fillId="0" borderId="151" xfId="0" applyNumberFormat="1" applyFont="1" applyFill="1" applyBorder="1" applyAlignment="1" applyProtection="1">
      <alignment horizontal="left" vertical="center" indent="1"/>
    </xf>
    <xf numFmtId="0" fontId="2" fillId="0" borderId="341" xfId="0" applyNumberFormat="1" applyFont="1" applyFill="1" applyBorder="1" applyAlignment="1" applyProtection="1">
      <alignment horizontal="left" vertical="center" indent="1"/>
    </xf>
    <xf numFmtId="0" fontId="4" fillId="0" borderId="332" xfId="0" applyNumberFormat="1" applyFont="1" applyFill="1" applyBorder="1" applyAlignment="1" applyProtection="1">
      <alignment horizontal="left" vertical="center" indent="1"/>
    </xf>
    <xf numFmtId="0" fontId="2" fillId="0" borderId="325" xfId="0" applyNumberFormat="1" applyFont="1" applyFill="1" applyBorder="1" applyAlignment="1" applyProtection="1">
      <alignment horizontal="left" vertical="center" wrapText="1" indent="1"/>
    </xf>
    <xf numFmtId="0" fontId="4" fillId="0" borderId="325" xfId="0" applyNumberFormat="1" applyFont="1" applyFill="1" applyBorder="1" applyAlignment="1" applyProtection="1">
      <alignment horizontal="left" vertical="center" wrapText="1" indent="1"/>
    </xf>
    <xf numFmtId="0" fontId="2" fillId="0" borderId="332" xfId="0" applyNumberFormat="1" applyFont="1" applyFill="1" applyBorder="1" applyAlignment="1" applyProtection="1">
      <alignment horizontal="left" vertical="center" wrapText="1" indent="1"/>
    </xf>
    <xf numFmtId="0" fontId="2" fillId="0" borderId="311" xfId="0" applyNumberFormat="1" applyFont="1" applyFill="1" applyBorder="1" applyAlignment="1" applyProtection="1">
      <alignment horizontal="left" vertical="center" indent="1"/>
    </xf>
    <xf numFmtId="0" fontId="2" fillId="0" borderId="328" xfId="0" applyNumberFormat="1" applyFont="1" applyFill="1" applyBorder="1" applyAlignment="1" applyProtection="1">
      <alignment horizontal="left" vertical="center" indent="1"/>
    </xf>
    <xf numFmtId="0" fontId="2" fillId="0" borderId="328" xfId="0" applyNumberFormat="1" applyFont="1" applyFill="1" applyBorder="1" applyAlignment="1" applyProtection="1">
      <alignment horizontal="left" vertical="center" wrapText="1" indent="2"/>
    </xf>
    <xf numFmtId="166" fontId="4" fillId="7" borderId="402" xfId="22" applyBorder="1">
      <alignment vertical="center"/>
      <protection locked="0"/>
    </xf>
    <xf numFmtId="49" fontId="7" fillId="9" borderId="402" xfId="21" applyBorder="1">
      <alignment horizontal="center" vertical="center"/>
    </xf>
    <xf numFmtId="0" fontId="4" fillId="0" borderId="402" xfId="0" applyNumberFormat="1" applyFont="1" applyFill="1" applyBorder="1" applyAlignment="1" applyProtection="1">
      <alignment horizontal="center" vertical="center"/>
    </xf>
    <xf numFmtId="0" fontId="5" fillId="0" borderId="403" xfId="0" applyNumberFormat="1" applyFont="1" applyFill="1" applyBorder="1" applyAlignment="1" applyProtection="1">
      <alignment vertical="center"/>
    </xf>
    <xf numFmtId="0" fontId="5" fillId="0" borderId="405" xfId="0" applyNumberFormat="1" applyFont="1" applyFill="1" applyBorder="1" applyAlignment="1" applyProtection="1">
      <alignment vertical="center"/>
    </xf>
    <xf numFmtId="49" fontId="7" fillId="9" borderId="406" xfId="21" applyBorder="1">
      <alignment horizontal="center" vertical="center"/>
    </xf>
    <xf numFmtId="0" fontId="7" fillId="0" borderId="227" xfId="0" applyNumberFormat="1" applyFont="1" applyFill="1" applyBorder="1" applyAlignment="1" applyProtection="1">
      <alignment horizontal="center"/>
    </xf>
    <xf numFmtId="0" fontId="7" fillId="0" borderId="407" xfId="0" applyNumberFormat="1" applyFont="1" applyFill="1" applyBorder="1" applyAlignment="1" applyProtection="1">
      <alignment horizontal="center"/>
    </xf>
    <xf numFmtId="49" fontId="7" fillId="9" borderId="359" xfId="77" quotePrefix="1" applyBorder="1">
      <alignment horizontal="center"/>
    </xf>
    <xf numFmtId="0" fontId="7" fillId="0" borderId="404" xfId="0" applyNumberFormat="1" applyFont="1" applyFill="1" applyBorder="1" applyAlignment="1" applyProtection="1">
      <alignment horizontal="center" vertical="center"/>
    </xf>
    <xf numFmtId="0" fontId="4" fillId="0" borderId="396" xfId="0" applyNumberFormat="1" applyFont="1" applyFill="1" applyBorder="1" applyAlignment="1" applyProtection="1"/>
    <xf numFmtId="0" fontId="5" fillId="0" borderId="234" xfId="0" applyNumberFormat="1" applyFont="1" applyFill="1" applyBorder="1" applyAlignment="1" applyProtection="1">
      <alignment horizontal="center"/>
    </xf>
    <xf numFmtId="49" fontId="7" fillId="9" borderId="408" xfId="20" applyBorder="1">
      <alignment horizontal="center"/>
    </xf>
    <xf numFmtId="49" fontId="7" fillId="9" borderId="408" xfId="77" applyBorder="1">
      <alignment horizontal="center"/>
    </xf>
    <xf numFmtId="166" fontId="4" fillId="7" borderId="273" xfId="22" applyBorder="1">
      <alignment vertical="center"/>
      <protection locked="0"/>
    </xf>
    <xf numFmtId="166" fontId="4" fillId="7" borderId="178" xfId="22" applyBorder="1" applyAlignment="1" applyProtection="1">
      <alignment vertical="center"/>
      <protection locked="0"/>
    </xf>
    <xf numFmtId="0" fontId="7" fillId="0" borderId="293" xfId="0" applyNumberFormat="1" applyFont="1" applyFill="1" applyBorder="1" applyAlignment="1" applyProtection="1">
      <alignment horizontal="center"/>
    </xf>
    <xf numFmtId="49" fontId="7" fillId="9" borderId="410" xfId="20" applyBorder="1">
      <alignment horizontal="center"/>
    </xf>
    <xf numFmtId="49" fontId="7" fillId="9" borderId="410" xfId="77" applyBorder="1">
      <alignment horizontal="center"/>
    </xf>
    <xf numFmtId="49" fontId="7" fillId="9" borderId="412" xfId="21" applyBorder="1">
      <alignment horizontal="center" vertical="center"/>
    </xf>
    <xf numFmtId="0" fontId="0" fillId="0" borderId="0" xfId="0"/>
    <xf numFmtId="0" fontId="0" fillId="0" borderId="0" xfId="0" applyProtection="1"/>
    <xf numFmtId="0" fontId="0" fillId="0" borderId="0" xfId="0" applyFill="1" applyProtection="1"/>
    <xf numFmtId="49" fontId="7" fillId="9" borderId="414" xfId="77" applyBorder="1">
      <alignment horizontal="center"/>
    </xf>
    <xf numFmtId="0" fontId="5" fillId="0" borderId="416" xfId="0" applyNumberFormat="1" applyFont="1" applyFill="1" applyBorder="1" applyAlignment="1" applyProtection="1">
      <alignment horizontal="right" vertical="center"/>
    </xf>
    <xf numFmtId="0" fontId="5" fillId="0" borderId="415" xfId="0" applyNumberFormat="1" applyFont="1" applyFill="1" applyBorder="1" applyAlignment="1" applyProtection="1">
      <alignment horizontal="center" vertical="center"/>
    </xf>
    <xf numFmtId="0" fontId="5" fillId="0" borderId="416" xfId="0" applyNumberFormat="1" applyFont="1" applyFill="1" applyBorder="1" applyAlignment="1" applyProtection="1">
      <alignment horizontal="center" vertical="center"/>
    </xf>
    <xf numFmtId="49" fontId="5" fillId="12" borderId="417" xfId="0" applyNumberFormat="1" applyFont="1" applyFill="1" applyBorder="1" applyAlignment="1" applyProtection="1">
      <alignment horizontal="center" vertical="center"/>
    </xf>
    <xf numFmtId="0" fontId="5" fillId="0" borderId="418" xfId="0" applyNumberFormat="1" applyFont="1" applyFill="1" applyBorder="1" applyAlignment="1" applyProtection="1">
      <alignment horizontal="center"/>
    </xf>
    <xf numFmtId="0" fontId="5" fillId="0" borderId="413" xfId="0" applyNumberFormat="1" applyFont="1" applyFill="1" applyBorder="1" applyAlignment="1" applyProtection="1">
      <alignment horizontal="center"/>
    </xf>
    <xf numFmtId="166" fontId="2" fillId="11" borderId="362" xfId="18" applyBorder="1">
      <alignment vertical="center"/>
    </xf>
    <xf numFmtId="166" fontId="2" fillId="11" borderId="362" xfId="18" applyBorder="1">
      <alignment vertical="center"/>
    </xf>
    <xf numFmtId="166" fontId="4" fillId="10" borderId="395" xfId="23" applyBorder="1">
      <alignment vertical="center"/>
      <protection locked="0"/>
    </xf>
    <xf numFmtId="166" fontId="5" fillId="0" borderId="395" xfId="26" applyBorder="1">
      <alignment horizontal="right" vertical="center"/>
    </xf>
    <xf numFmtId="0" fontId="4" fillId="0" borderId="112" xfId="0" applyNumberFormat="1" applyFont="1" applyFill="1" applyBorder="1" applyAlignment="1" applyProtection="1">
      <alignment horizontal="left" vertical="center" wrapText="1" indent="2"/>
    </xf>
    <xf numFmtId="0" fontId="1" fillId="0" borderId="332" xfId="0" applyNumberFormat="1" applyFont="1" applyFill="1" applyBorder="1" applyAlignment="1" applyProtection="1">
      <alignment vertical="center" wrapText="1"/>
    </xf>
    <xf numFmtId="0" fontId="2" fillId="0" borderId="112" xfId="0" applyNumberFormat="1" applyFont="1" applyFill="1" applyBorder="1" applyAlignment="1" applyProtection="1">
      <alignment horizontal="left" vertical="center"/>
    </xf>
    <xf numFmtId="0" fontId="2" fillId="0" borderId="332" xfId="0" quotePrefix="1" applyNumberFormat="1" applyFont="1" applyFill="1" applyBorder="1" applyAlignment="1" applyProtection="1">
      <alignment horizontal="left" vertical="center" indent="1"/>
    </xf>
    <xf numFmtId="0" fontId="2" fillId="0" borderId="102" xfId="0" quotePrefix="1" applyNumberFormat="1" applyFont="1" applyFill="1" applyBorder="1" applyAlignment="1" applyProtection="1">
      <alignment horizontal="left" vertical="center" indent="1"/>
    </xf>
    <xf numFmtId="166" fontId="4" fillId="7" borderId="273" xfId="22" applyBorder="1">
      <alignment vertical="center"/>
      <protection locked="0"/>
    </xf>
    <xf numFmtId="49" fontId="7" fillId="9" borderId="419" xfId="77" applyBorder="1">
      <alignment horizontal="center"/>
    </xf>
    <xf numFmtId="0" fontId="4" fillId="0" borderId="395" xfId="0" applyNumberFormat="1" applyFont="1" applyFill="1" applyBorder="1" applyAlignment="1" applyProtection="1">
      <alignment horizontal="center" vertical="center"/>
    </xf>
    <xf numFmtId="0" fontId="4" fillId="0" borderId="412" xfId="0" applyNumberFormat="1" applyFont="1" applyFill="1" applyBorder="1" applyAlignment="1" applyProtection="1">
      <alignment horizontal="center" vertical="center"/>
    </xf>
    <xf numFmtId="0" fontId="0" fillId="0" borderId="416" xfId="0" applyNumberFormat="1" applyFill="1" applyBorder="1" applyProtection="1"/>
    <xf numFmtId="166" fontId="4" fillId="0" borderId="106" xfId="2" applyBorder="1">
      <alignment vertical="center"/>
    </xf>
    <xf numFmtId="0" fontId="7"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xf>
    <xf numFmtId="0" fontId="5" fillId="0" borderId="288" xfId="0" applyNumberFormat="1" applyFont="1" applyFill="1" applyBorder="1" applyAlignment="1" applyProtection="1">
      <alignment horizontal="left" vertical="center" wrapText="1" indent="1"/>
    </xf>
    <xf numFmtId="0" fontId="2" fillId="0" borderId="273" xfId="0" applyNumberFormat="1" applyFont="1" applyFill="1" applyBorder="1" applyAlignment="1" applyProtection="1">
      <alignment horizontal="left" vertical="center" wrapText="1" indent="1"/>
    </xf>
    <xf numFmtId="0" fontId="0" fillId="0" borderId="0" xfId="0"/>
    <xf numFmtId="0" fontId="2" fillId="0" borderId="0" xfId="0" applyNumberFormat="1" applyFont="1" applyFill="1" applyProtection="1"/>
    <xf numFmtId="166" fontId="4" fillId="0" borderId="106" xfId="2" applyBorder="1">
      <alignment vertical="center"/>
    </xf>
    <xf numFmtId="0" fontId="1" fillId="0" borderId="415" xfId="0" applyNumberFormat="1" applyFont="1" applyFill="1" applyBorder="1" applyAlignment="1" applyProtection="1">
      <alignment vertical="center"/>
    </xf>
    <xf numFmtId="0" fontId="1" fillId="0" borderId="411" xfId="0" applyNumberFormat="1" applyFont="1" applyFill="1" applyBorder="1" applyAlignment="1" applyProtection="1"/>
    <xf numFmtId="0" fontId="7" fillId="0" borderId="418" xfId="0" applyNumberFormat="1" applyFont="1" applyFill="1" applyBorder="1" applyAlignment="1" applyProtection="1">
      <alignment horizontal="center"/>
    </xf>
    <xf numFmtId="0" fontId="7" fillId="0" borderId="219" xfId="0" applyNumberFormat="1" applyFont="1" applyFill="1" applyBorder="1" applyAlignment="1" applyProtection="1">
      <alignment horizontal="center" vertical="center"/>
    </xf>
    <xf numFmtId="0" fontId="7" fillId="0" borderId="420" xfId="0" applyNumberFormat="1" applyFont="1" applyFill="1" applyBorder="1" applyAlignment="1" applyProtection="1">
      <alignment horizontal="center"/>
    </xf>
    <xf numFmtId="0" fontId="37" fillId="0" borderId="288" xfId="0" applyNumberFormat="1" applyFont="1" applyFill="1" applyBorder="1" applyAlignment="1" applyProtection="1">
      <alignment vertical="center"/>
    </xf>
    <xf numFmtId="0" fontId="5" fillId="0" borderId="396" xfId="0" applyNumberFormat="1" applyFont="1" applyFill="1" applyBorder="1" applyAlignment="1" applyProtection="1"/>
    <xf numFmtId="0" fontId="2" fillId="0" borderId="370" xfId="0" applyNumberFormat="1" applyFont="1" applyFill="1" applyBorder="1" applyAlignment="1" applyProtection="1">
      <alignment horizontal="center" vertical="center"/>
    </xf>
    <xf numFmtId="0" fontId="5" fillId="0" borderId="422" xfId="0" applyNumberFormat="1" applyFont="1" applyFill="1" applyBorder="1" applyAlignment="1" applyProtection="1">
      <alignment vertical="center"/>
    </xf>
    <xf numFmtId="0" fontId="4" fillId="0" borderId="423" xfId="0" applyNumberFormat="1" applyFont="1" applyFill="1" applyBorder="1" applyAlignment="1" applyProtection="1">
      <alignment horizontal="center" vertical="center"/>
    </xf>
    <xf numFmtId="0" fontId="2" fillId="0" borderId="415" xfId="0" applyFont="1" applyBorder="1" applyProtection="1"/>
    <xf numFmtId="0" fontId="1" fillId="0" borderId="412" xfId="0" applyNumberFormat="1" applyFont="1" applyFill="1" applyBorder="1" applyAlignment="1" applyProtection="1">
      <alignment vertical="center" wrapText="1"/>
    </xf>
    <xf numFmtId="0" fontId="2" fillId="0" borderId="404" xfId="0" applyNumberFormat="1" applyFont="1" applyFill="1" applyBorder="1" applyProtection="1"/>
    <xf numFmtId="0" fontId="2" fillId="0" borderId="404" xfId="0" applyFont="1" applyBorder="1" applyProtection="1"/>
    <xf numFmtId="0" fontId="2" fillId="0" borderId="297" xfId="0" applyNumberFormat="1" applyFont="1" applyFill="1" applyBorder="1" applyAlignment="1" applyProtection="1">
      <alignment horizontal="center" vertical="center"/>
    </xf>
    <xf numFmtId="166" fontId="4" fillId="0" borderId="257" xfId="2" applyFill="1" applyBorder="1">
      <alignment vertical="center"/>
    </xf>
    <xf numFmtId="0" fontId="5" fillId="0" borderId="257" xfId="0" applyNumberFormat="1" applyFont="1" applyFill="1" applyBorder="1" applyAlignment="1" applyProtection="1">
      <alignment horizontal="left" vertical="center"/>
    </xf>
    <xf numFmtId="0" fontId="5" fillId="0" borderId="424" xfId="0" applyNumberFormat="1" applyFont="1" applyFill="1" applyBorder="1" applyAlignment="1" applyProtection="1">
      <alignment wrapText="1"/>
    </xf>
    <xf numFmtId="49" fontId="7" fillId="9" borderId="425" xfId="20" applyBorder="1">
      <alignment horizontal="center"/>
    </xf>
    <xf numFmtId="49" fontId="7" fillId="9" borderId="425" xfId="77" applyBorder="1">
      <alignment horizontal="center"/>
    </xf>
    <xf numFmtId="0" fontId="7" fillId="0" borderId="426" xfId="0" applyNumberFormat="1" applyFont="1" applyFill="1" applyBorder="1" applyAlignment="1" applyProtection="1">
      <alignment horizontal="center" vertical="center"/>
    </xf>
    <xf numFmtId="0" fontId="7" fillId="0" borderId="427" xfId="0" applyNumberFormat="1" applyFont="1" applyFill="1" applyBorder="1" applyAlignment="1" applyProtection="1">
      <alignment horizontal="center"/>
    </xf>
    <xf numFmtId="0" fontId="4" fillId="0" borderId="288" xfId="0" applyNumberFormat="1" applyFont="1" applyFill="1" applyBorder="1" applyAlignment="1" applyProtection="1"/>
    <xf numFmtId="0" fontId="2" fillId="0" borderId="257" xfId="0" quotePrefix="1" applyNumberFormat="1" applyFont="1" applyFill="1" applyBorder="1" applyAlignment="1" applyProtection="1">
      <alignment horizontal="left" vertical="center" indent="1"/>
    </xf>
    <xf numFmtId="0" fontId="4" fillId="0" borderId="428" xfId="0" applyNumberFormat="1" applyFont="1" applyFill="1" applyBorder="1" applyAlignment="1" applyProtection="1">
      <alignment horizontal="center" vertical="center"/>
    </xf>
    <xf numFmtId="0" fontId="1" fillId="0" borderId="257" xfId="0" quotePrefix="1" applyNumberFormat="1" applyFont="1" applyFill="1" applyBorder="1" applyAlignment="1" applyProtection="1">
      <alignment horizontal="left" vertical="center" wrapText="1"/>
    </xf>
    <xf numFmtId="166" fontId="4" fillId="0" borderId="95" xfId="2" applyBorder="1">
      <alignment vertical="center"/>
    </xf>
    <xf numFmtId="0" fontId="5" fillId="0" borderId="418" xfId="0" applyNumberFormat="1" applyFont="1" applyFill="1" applyBorder="1" applyAlignment="1" applyProtection="1">
      <alignment vertical="center"/>
    </xf>
    <xf numFmtId="166" fontId="4" fillId="7" borderId="273" xfId="22" applyBorder="1">
      <alignment vertical="center"/>
      <protection locked="0"/>
    </xf>
    <xf numFmtId="0" fontId="5" fillId="0" borderId="92" xfId="0" applyNumberFormat="1" applyFont="1" applyFill="1" applyBorder="1" applyAlignment="1" applyProtection="1">
      <alignment horizontal="left" vertical="center" indent="1"/>
    </xf>
    <xf numFmtId="0" fontId="5" fillId="14" borderId="24" xfId="0" applyNumberFormat="1" applyFont="1" applyFill="1" applyBorder="1" applyAlignment="1" applyProtection="1">
      <alignment horizontal="left" vertical="center" indent="1"/>
    </xf>
    <xf numFmtId="0" fontId="4" fillId="14" borderId="247"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left" vertical="center" wrapText="1"/>
    </xf>
    <xf numFmtId="0" fontId="7" fillId="0" borderId="0" xfId="0" applyNumberFormat="1" applyFont="1" applyFill="1" applyBorder="1" applyAlignment="1" applyProtection="1">
      <alignment horizontal="center"/>
    </xf>
    <xf numFmtId="0" fontId="1" fillId="0" borderId="421" xfId="0" applyNumberFormat="1" applyFont="1" applyFill="1" applyBorder="1" applyAlignment="1" applyProtection="1">
      <alignment horizontal="left" vertical="center" wrapText="1"/>
    </xf>
    <xf numFmtId="0" fontId="1" fillId="0" borderId="416" xfId="0" applyNumberFormat="1" applyFont="1" applyFill="1" applyBorder="1" applyAlignment="1" applyProtection="1">
      <alignment horizontal="left" vertical="center" wrapText="1"/>
    </xf>
    <xf numFmtId="0" fontId="72" fillId="19" borderId="0" xfId="0" applyFont="1" applyFill="1" applyBorder="1" applyAlignment="1" applyProtection="1">
      <alignment horizontal="center" vertical="center" wrapText="1"/>
    </xf>
    <xf numFmtId="0" fontId="5" fillId="0" borderId="430" xfId="0" applyNumberFormat="1" applyFont="1" applyFill="1" applyBorder="1" applyAlignment="1" applyProtection="1">
      <alignment vertical="center"/>
    </xf>
    <xf numFmtId="0" fontId="2" fillId="0" borderId="421" xfId="0" applyNumberFormat="1" applyFont="1" applyFill="1" applyBorder="1" applyAlignment="1" applyProtection="1">
      <alignment horizontal="left" vertical="center" wrapText="1" indent="1"/>
    </xf>
    <xf numFmtId="0" fontId="2" fillId="14" borderId="421" xfId="0" applyNumberFormat="1" applyFont="1" applyFill="1" applyBorder="1" applyAlignment="1" applyProtection="1">
      <alignment horizontal="left" vertical="center" wrapText="1" indent="1"/>
    </xf>
    <xf numFmtId="0" fontId="2" fillId="14" borderId="0" xfId="0" applyNumberFormat="1" applyFont="1" applyFill="1" applyBorder="1" applyAlignment="1" applyProtection="1">
      <alignment horizontal="left" vertical="center" wrapText="1" indent="1"/>
    </xf>
    <xf numFmtId="0" fontId="2" fillId="0" borderId="416" xfId="0" applyNumberFormat="1" applyFont="1" applyFill="1" applyBorder="1" applyAlignment="1" applyProtection="1">
      <alignment horizontal="left" vertical="center" indent="1"/>
    </xf>
    <xf numFmtId="0" fontId="5" fillId="0" borderId="288" xfId="0" applyNumberFormat="1" applyFont="1" applyFill="1" applyBorder="1" applyAlignment="1" applyProtection="1"/>
    <xf numFmtId="0" fontId="4" fillId="0" borderId="421" xfId="0" applyNumberFormat="1" applyFont="1" applyFill="1" applyBorder="1" applyAlignment="1" applyProtection="1">
      <alignment horizontal="left" vertical="center" indent="1"/>
    </xf>
    <xf numFmtId="0" fontId="4" fillId="23" borderId="421" xfId="75" applyBorder="1">
      <alignment horizontal="left" vertical="center" indent="1"/>
    </xf>
    <xf numFmtId="0" fontId="2" fillId="0" borderId="421" xfId="0" applyNumberFormat="1" applyFont="1" applyFill="1" applyBorder="1" applyAlignment="1" applyProtection="1">
      <alignment horizontal="left" vertical="center" indent="1"/>
    </xf>
    <xf numFmtId="0" fontId="2" fillId="0" borderId="421" xfId="0" applyFont="1" applyFill="1" applyBorder="1" applyAlignment="1">
      <alignment horizontal="left" vertical="center" indent="1"/>
    </xf>
    <xf numFmtId="0" fontId="4" fillId="23" borderId="421" xfId="75" applyBorder="1" applyAlignment="1">
      <alignment horizontal="left" vertical="center" wrapText="1" indent="1"/>
    </xf>
    <xf numFmtId="0" fontId="2" fillId="0" borderId="421" xfId="0" applyNumberFormat="1" applyFont="1" applyFill="1" applyBorder="1" applyAlignment="1" applyProtection="1">
      <alignment horizontal="left" vertical="center" indent="2"/>
    </xf>
    <xf numFmtId="0" fontId="2" fillId="0" borderId="421" xfId="0" applyNumberFormat="1" applyFont="1" applyFill="1" applyBorder="1" applyAlignment="1" applyProtection="1">
      <alignment horizontal="left" vertical="center" wrapText="1" indent="2"/>
    </xf>
    <xf numFmtId="0" fontId="4" fillId="0" borderId="409" xfId="0" applyNumberFormat="1" applyFont="1" applyFill="1" applyBorder="1" applyAlignment="1" applyProtection="1">
      <alignment horizontal="left" vertical="center" indent="1"/>
    </xf>
    <xf numFmtId="0" fontId="5" fillId="0" borderId="421" xfId="0" applyNumberFormat="1" applyFont="1" applyFill="1" applyBorder="1" applyAlignment="1" applyProtection="1">
      <alignment vertical="center"/>
    </xf>
    <xf numFmtId="0" fontId="4" fillId="0" borderId="415" xfId="0" applyNumberFormat="1" applyFont="1" applyFill="1" applyBorder="1" applyAlignment="1" applyProtection="1">
      <alignment horizontal="left" vertical="center" indent="1"/>
    </xf>
    <xf numFmtId="0" fontId="2" fillId="0" borderId="416" xfId="0" applyNumberFormat="1" applyFont="1" applyFill="1" applyBorder="1" applyAlignment="1" applyProtection="1">
      <alignment horizontal="left" vertical="center" wrapText="1" indent="1"/>
    </xf>
    <xf numFmtId="0" fontId="4" fillId="23" borderId="415" xfId="75" applyBorder="1">
      <alignment horizontal="left" vertical="center" indent="1"/>
    </xf>
    <xf numFmtId="0" fontId="2" fillId="0" borderId="415" xfId="0" applyNumberFormat="1" applyFont="1" applyFill="1" applyBorder="1" applyAlignment="1" applyProtection="1">
      <alignment horizontal="left" vertical="center" indent="1"/>
    </xf>
    <xf numFmtId="0" fontId="2" fillId="14" borderId="416" xfId="0" applyNumberFormat="1" applyFont="1" applyFill="1" applyBorder="1" applyAlignment="1" applyProtection="1">
      <alignment horizontal="left" vertical="center" wrapText="1" indent="1"/>
    </xf>
    <xf numFmtId="0" fontId="4" fillId="23" borderId="415" xfId="75" applyBorder="1" applyAlignment="1">
      <alignment horizontal="left" vertical="center" wrapText="1" indent="1"/>
    </xf>
    <xf numFmtId="0" fontId="2" fillId="0" borderId="415" xfId="0" applyNumberFormat="1" applyFont="1" applyFill="1" applyBorder="1" applyAlignment="1" applyProtection="1">
      <alignment horizontal="left" vertical="center" indent="2"/>
    </xf>
    <xf numFmtId="0" fontId="5" fillId="0" borderId="172" xfId="0" applyNumberFormat="1" applyFont="1" applyFill="1" applyBorder="1" applyAlignment="1" applyProtection="1">
      <alignment vertical="center"/>
    </xf>
    <xf numFmtId="0" fontId="5" fillId="0" borderId="429" xfId="0" applyNumberFormat="1" applyFont="1" applyFill="1" applyBorder="1" applyAlignment="1" applyProtection="1">
      <alignment vertical="center"/>
    </xf>
    <xf numFmtId="0" fontId="4" fillId="0" borderId="396" xfId="0" applyNumberFormat="1" applyFont="1" applyFill="1" applyBorder="1" applyAlignment="1" applyProtection="1">
      <alignment horizontal="left" vertical="center" wrapText="1" indent="1"/>
    </xf>
    <xf numFmtId="0" fontId="4" fillId="0" borderId="421" xfId="0" applyNumberFormat="1" applyFont="1" applyFill="1" applyBorder="1" applyAlignment="1" applyProtection="1">
      <alignment horizontal="left" vertical="center" wrapText="1" indent="1"/>
    </xf>
    <xf numFmtId="0" fontId="4" fillId="0" borderId="415" xfId="0" applyNumberFormat="1" applyFont="1" applyFill="1" applyBorder="1" applyAlignment="1" applyProtection="1">
      <alignment horizontal="left" vertical="center" wrapText="1" indent="1"/>
    </xf>
    <xf numFmtId="0" fontId="71" fillId="19" borderId="415" xfId="0" applyNumberFormat="1" applyFont="1" applyFill="1" applyBorder="1" applyAlignment="1" applyProtection="1">
      <alignment horizontal="left" vertical="center" indent="1"/>
    </xf>
    <xf numFmtId="0" fontId="71" fillId="19" borderId="172" xfId="0" applyNumberFormat="1" applyFont="1" applyFill="1" applyBorder="1" applyAlignment="1" applyProtection="1">
      <alignment horizontal="left" vertical="center" wrapText="1" indent="1"/>
    </xf>
    <xf numFmtId="0" fontId="71" fillId="19" borderId="415" xfId="0" applyNumberFormat="1" applyFont="1" applyFill="1" applyBorder="1" applyAlignment="1" applyProtection="1">
      <alignment horizontal="center" vertical="center" wrapText="1"/>
    </xf>
    <xf numFmtId="0" fontId="71" fillId="19" borderId="415" xfId="0" applyFont="1" applyFill="1" applyBorder="1" applyAlignment="1">
      <alignment horizontal="left" vertical="center" indent="1"/>
    </xf>
    <xf numFmtId="0" fontId="71" fillId="19" borderId="416" xfId="0" applyNumberFormat="1" applyFont="1" applyFill="1" applyBorder="1" applyAlignment="1" applyProtection="1">
      <alignment horizontal="left" vertical="center" wrapText="1" indent="1"/>
    </xf>
    <xf numFmtId="0" fontId="71" fillId="19" borderId="0" xfId="0" applyNumberFormat="1" applyFont="1" applyFill="1" applyAlignment="1" applyProtection="1">
      <alignment horizontal="center" vertical="center"/>
    </xf>
    <xf numFmtId="0" fontId="71" fillId="0" borderId="0" xfId="0" applyNumberFormat="1" applyFont="1" applyFill="1" applyAlignment="1" applyProtection="1">
      <alignment horizontal="center" vertical="center"/>
    </xf>
    <xf numFmtId="0" fontId="9" fillId="0" borderId="0" xfId="0" applyNumberFormat="1" applyFont="1" applyFill="1" applyBorder="1" applyAlignment="1" applyProtection="1"/>
    <xf numFmtId="0" fontId="2" fillId="14" borderId="421" xfId="0" applyNumberFormat="1" applyFont="1" applyFill="1" applyBorder="1" applyAlignment="1" applyProtection="1">
      <alignment horizontal="left" vertical="center" indent="1"/>
    </xf>
    <xf numFmtId="0" fontId="2" fillId="0" borderId="429" xfId="0" applyNumberFormat="1" applyFont="1" applyFill="1" applyBorder="1" applyAlignment="1" applyProtection="1">
      <alignment horizontal="left" vertical="center" wrapText="1" indent="1"/>
    </xf>
    <xf numFmtId="0" fontId="5" fillId="0" borderId="429" xfId="0" applyNumberFormat="1" applyFont="1" applyFill="1" applyBorder="1" applyAlignment="1" applyProtection="1">
      <alignment horizontal="left" vertical="center"/>
    </xf>
    <xf numFmtId="0" fontId="5" fillId="0" borderId="396" xfId="0" applyNumberFormat="1" applyFont="1" applyFill="1" applyBorder="1" applyAlignment="1" applyProtection="1">
      <alignment vertical="center"/>
    </xf>
    <xf numFmtId="0" fontId="4" fillId="0" borderId="416" xfId="0" applyNumberFormat="1" applyFont="1" applyFill="1" applyBorder="1" applyAlignment="1" applyProtection="1">
      <alignment horizontal="left" vertical="center" indent="1"/>
    </xf>
    <xf numFmtId="0" fontId="0" fillId="0" borderId="396" xfId="0" applyFill="1" applyBorder="1" applyAlignment="1">
      <alignment horizontal="left" vertical="center" indent="1"/>
    </xf>
    <xf numFmtId="0" fontId="5" fillId="0" borderId="396" xfId="0" applyFont="1" applyFill="1" applyBorder="1" applyAlignment="1">
      <alignment vertical="center"/>
    </xf>
    <xf numFmtId="0" fontId="1" fillId="0" borderId="0" xfId="0" applyFont="1" applyFill="1" applyBorder="1" applyAlignment="1">
      <alignment vertical="top" wrapText="1"/>
    </xf>
    <xf numFmtId="0" fontId="23" fillId="0" borderId="0" xfId="0" applyFont="1" applyFill="1" applyBorder="1" applyAlignment="1">
      <alignment horizontal="center" vertical="center" wrapText="1"/>
    </xf>
    <xf numFmtId="0" fontId="5" fillId="0" borderId="372" xfId="0" applyFont="1" applyFill="1" applyBorder="1" applyAlignment="1">
      <alignment wrapText="1"/>
    </xf>
    <xf numFmtId="0" fontId="9" fillId="0" borderId="288" xfId="0" applyNumberFormat="1" applyFont="1" applyFill="1" applyBorder="1" applyAlignment="1" applyProtection="1"/>
    <xf numFmtId="0" fontId="1" fillId="0" borderId="429" xfId="0" applyNumberFormat="1" applyFont="1" applyFill="1" applyBorder="1" applyAlignment="1" applyProtection="1">
      <alignment horizontal="left" vertical="center" wrapText="1"/>
    </xf>
    <xf numFmtId="0" fontId="4" fillId="0" borderId="429" xfId="0" applyNumberFormat="1" applyFont="1" applyFill="1" applyBorder="1" applyAlignment="1" applyProtection="1">
      <alignment horizontal="left" vertical="center" indent="1"/>
    </xf>
    <xf numFmtId="0" fontId="5" fillId="0" borderId="429" xfId="0" applyNumberFormat="1" applyFont="1" applyFill="1" applyBorder="1" applyAlignment="1" applyProtection="1">
      <alignment vertical="center" wrapText="1"/>
    </xf>
    <xf numFmtId="0" fontId="4" fillId="0" borderId="396" xfId="0" applyNumberFormat="1" applyFont="1" applyFill="1" applyBorder="1" applyAlignment="1" applyProtection="1">
      <alignment vertical="center"/>
    </xf>
    <xf numFmtId="0" fontId="4" fillId="0" borderId="431" xfId="0" applyNumberFormat="1" applyFont="1" applyFill="1" applyBorder="1" applyAlignment="1" applyProtection="1">
      <alignment horizontal="left" vertical="center" indent="1"/>
    </xf>
    <xf numFmtId="0" fontId="0" fillId="0" borderId="429" xfId="0" applyFill="1" applyBorder="1"/>
    <xf numFmtId="0" fontId="1" fillId="0" borderId="288" xfId="0" applyFont="1" applyFill="1" applyBorder="1" applyAlignment="1">
      <alignment vertical="top" wrapText="1"/>
    </xf>
    <xf numFmtId="0" fontId="5" fillId="0" borderId="396" xfId="0" applyFont="1" applyFill="1" applyBorder="1" applyAlignment="1">
      <alignment wrapText="1"/>
    </xf>
    <xf numFmtId="0" fontId="4" fillId="0" borderId="432" xfId="0" applyNumberFormat="1" applyFont="1" applyFill="1" applyBorder="1" applyAlignment="1" applyProtection="1">
      <alignment horizontal="left" vertical="center" wrapText="1" indent="1"/>
    </xf>
    <xf numFmtId="0" fontId="4" fillId="0" borderId="409" xfId="0" applyNumberFormat="1" applyFont="1" applyFill="1" applyBorder="1" applyAlignment="1" applyProtection="1">
      <alignment horizontal="left" vertical="center" wrapText="1" indent="1"/>
    </xf>
    <xf numFmtId="0" fontId="2" fillId="14" borderId="416" xfId="0" applyNumberFormat="1" applyFont="1" applyFill="1" applyBorder="1" applyAlignment="1" applyProtection="1">
      <alignment horizontal="left" vertical="center" indent="1"/>
    </xf>
    <xf numFmtId="0" fontId="5" fillId="0" borderId="372" xfId="0" applyNumberFormat="1" applyFont="1" applyFill="1" applyBorder="1" applyAlignment="1" applyProtection="1">
      <alignment vertical="center"/>
    </xf>
    <xf numFmtId="0" fontId="5" fillId="0" borderId="433" xfId="0" applyNumberFormat="1" applyFont="1" applyFill="1" applyBorder="1" applyAlignment="1" applyProtection="1">
      <alignment vertical="center"/>
    </xf>
    <xf numFmtId="0" fontId="4" fillId="0" borderId="172" xfId="0" applyNumberFormat="1" applyFont="1" applyFill="1" applyBorder="1" applyAlignment="1" applyProtection="1">
      <alignment vertical="center"/>
    </xf>
    <xf numFmtId="0" fontId="2" fillId="0" borderId="372" xfId="0" applyNumberFormat="1" applyFont="1" applyFill="1" applyBorder="1" applyAlignment="1" applyProtection="1">
      <alignment horizontal="left" vertical="center" indent="1"/>
    </xf>
    <xf numFmtId="0" fontId="0" fillId="0" borderId="372" xfId="0" applyFill="1" applyBorder="1" applyAlignment="1">
      <alignment horizontal="left" vertical="center" indent="1"/>
    </xf>
    <xf numFmtId="0" fontId="5" fillId="0" borderId="372" xfId="0" applyFont="1" applyFill="1" applyBorder="1" applyAlignment="1">
      <alignment vertical="center"/>
    </xf>
    <xf numFmtId="166" fontId="4" fillId="0" borderId="421" xfId="2" applyBorder="1" applyAlignment="1">
      <alignment vertical="center"/>
    </xf>
    <xf numFmtId="166" fontId="4" fillId="0" borderId="416" xfId="2" applyBorder="1" applyAlignment="1">
      <alignment vertical="center"/>
    </xf>
    <xf numFmtId="166" fontId="4" fillId="0" borderId="415" xfId="2" applyBorder="1" applyAlignment="1">
      <alignment vertical="center"/>
    </xf>
    <xf numFmtId="0" fontId="5" fillId="0" borderId="416" xfId="0" applyNumberFormat="1" applyFont="1" applyFill="1" applyBorder="1" applyAlignment="1" applyProtection="1">
      <alignment horizontal="left" vertical="center" wrapText="1" indent="1"/>
    </xf>
    <xf numFmtId="0" fontId="4" fillId="0" borderId="416" xfId="0" applyNumberFormat="1" applyFont="1" applyFill="1" applyBorder="1" applyAlignment="1" applyProtection="1">
      <alignment horizontal="left" vertical="center" wrapText="1" indent="2"/>
    </xf>
    <xf numFmtId="0" fontId="0" fillId="0" borderId="434" xfId="0" applyFill="1" applyBorder="1"/>
    <xf numFmtId="0" fontId="4" fillId="0" borderId="435" xfId="0" applyNumberFormat="1" applyFont="1" applyFill="1" applyBorder="1" applyAlignment="1" applyProtection="1">
      <alignment horizontal="left" vertical="center" indent="1"/>
    </xf>
    <xf numFmtId="0" fontId="5" fillId="0" borderId="434" xfId="0" applyNumberFormat="1" applyFont="1" applyFill="1" applyBorder="1" applyAlignment="1" applyProtection="1">
      <alignment vertical="center" wrapText="1"/>
    </xf>
    <xf numFmtId="0" fontId="5" fillId="0" borderId="416" xfId="0" applyNumberFormat="1" applyFont="1" applyFill="1" applyBorder="1" applyAlignment="1" applyProtection="1">
      <alignment horizontal="left" vertical="center"/>
    </xf>
    <xf numFmtId="0" fontId="5" fillId="0" borderId="416" xfId="0" applyNumberFormat="1" applyFont="1" applyFill="1" applyBorder="1" applyAlignment="1" applyProtection="1">
      <alignment vertical="center"/>
    </xf>
    <xf numFmtId="0" fontId="71" fillId="19" borderId="416" xfId="0" applyNumberFormat="1" applyFont="1" applyFill="1" applyBorder="1" applyAlignment="1" applyProtection="1">
      <alignment horizontal="left" vertical="center" indent="1"/>
    </xf>
    <xf numFmtId="0" fontId="71" fillId="19" borderId="416" xfId="75" applyFont="1" applyFill="1" applyBorder="1">
      <alignment horizontal="left" vertical="center" indent="1"/>
    </xf>
    <xf numFmtId="0" fontId="71" fillId="19" borderId="415" xfId="0" applyNumberFormat="1" applyFont="1" applyFill="1" applyBorder="1" applyAlignment="1" applyProtection="1">
      <alignment horizontal="left" vertical="center" wrapText="1" indent="1"/>
    </xf>
    <xf numFmtId="0" fontId="71" fillId="19" borderId="0" xfId="24" applyFont="1" applyFill="1" applyAlignment="1">
      <alignment horizontal="center" vertical="center"/>
    </xf>
    <xf numFmtId="0" fontId="71" fillId="19" borderId="0" xfId="0" applyFont="1" applyFill="1" applyAlignment="1" applyProtection="1">
      <alignment horizontal="center"/>
    </xf>
    <xf numFmtId="0" fontId="71" fillId="19" borderId="0" xfId="0" applyFont="1" applyFill="1" applyAlignment="1" applyProtection="1">
      <alignment horizontal="center" vertical="center"/>
    </xf>
    <xf numFmtId="0" fontId="5" fillId="0" borderId="0" xfId="0" applyNumberFormat="1" applyFont="1" applyFill="1" applyBorder="1" applyAlignment="1" applyProtection="1">
      <alignment vertical="top"/>
    </xf>
    <xf numFmtId="0" fontId="5" fillId="0" borderId="396" xfId="0" applyNumberFormat="1" applyFont="1" applyFill="1" applyBorder="1" applyAlignment="1" applyProtection="1">
      <alignment horizontal="left" vertical="center" wrapText="1"/>
    </xf>
    <xf numFmtId="0" fontId="4" fillId="0" borderId="401" xfId="0" applyNumberFormat="1" applyFont="1" applyFill="1" applyBorder="1" applyAlignment="1" applyProtection="1">
      <alignment vertical="center" wrapText="1"/>
    </xf>
    <xf numFmtId="0" fontId="5" fillId="0" borderId="173" xfId="0" applyNumberFormat="1" applyFont="1" applyFill="1" applyBorder="1" applyAlignment="1" applyProtection="1">
      <alignment horizontal="left" vertical="center" wrapText="1"/>
    </xf>
    <xf numFmtId="0" fontId="4" fillId="0" borderId="372" xfId="0" applyNumberFormat="1" applyFont="1" applyFill="1" applyBorder="1" applyAlignment="1" applyProtection="1">
      <alignment horizontal="left" vertical="center"/>
    </xf>
    <xf numFmtId="0" fontId="4" fillId="0" borderId="396" xfId="0" applyNumberFormat="1" applyFont="1" applyFill="1" applyBorder="1" applyAlignment="1" applyProtection="1">
      <alignment horizontal="left" vertical="center" indent="1"/>
    </xf>
    <xf numFmtId="0" fontId="5" fillId="0" borderId="288" xfId="0" applyNumberFormat="1" applyFont="1" applyFill="1" applyBorder="1" applyAlignment="1" applyProtection="1">
      <alignment vertical="top"/>
    </xf>
    <xf numFmtId="0" fontId="4" fillId="0" borderId="401" xfId="0" applyNumberFormat="1" applyFont="1" applyFill="1" applyBorder="1" applyAlignment="1" applyProtection="1">
      <alignment horizontal="left" vertical="center" indent="1"/>
    </xf>
    <xf numFmtId="0" fontId="4" fillId="0" borderId="396" xfId="0" applyNumberFormat="1" applyFont="1" applyFill="1" applyBorder="1" applyAlignment="1" applyProtection="1">
      <alignment horizontal="left" vertical="center"/>
    </xf>
    <xf numFmtId="0" fontId="5" fillId="0" borderId="436" xfId="0" applyNumberFormat="1" applyFont="1" applyFill="1" applyBorder="1" applyAlignment="1" applyProtection="1">
      <alignment vertical="center"/>
    </xf>
    <xf numFmtId="0" fontId="5" fillId="0" borderId="437" xfId="0" applyNumberFormat="1" applyFont="1" applyFill="1" applyBorder="1" applyAlignment="1" applyProtection="1">
      <alignment vertical="center"/>
    </xf>
    <xf numFmtId="0" fontId="4" fillId="0" borderId="438" xfId="0" applyNumberFormat="1" applyFont="1" applyFill="1" applyBorder="1" applyAlignment="1" applyProtection="1">
      <alignment horizontal="left" vertical="center" indent="1"/>
    </xf>
    <xf numFmtId="0" fontId="5" fillId="0" borderId="439" xfId="0" applyNumberFormat="1" applyFont="1" applyFill="1" applyBorder="1" applyAlignment="1" applyProtection="1">
      <alignment vertical="center"/>
    </xf>
    <xf numFmtId="0" fontId="4" fillId="0" borderId="372" xfId="0" applyNumberFormat="1" applyFont="1" applyFill="1" applyBorder="1" applyAlignment="1" applyProtection="1">
      <alignment horizontal="left" vertical="center" indent="1"/>
    </xf>
    <xf numFmtId="0" fontId="4" fillId="0" borderId="440" xfId="0" applyNumberFormat="1" applyFont="1" applyFill="1" applyBorder="1" applyAlignment="1" applyProtection="1">
      <alignment horizontal="left" vertical="center" indent="1"/>
    </xf>
    <xf numFmtId="0" fontId="5" fillId="0" borderId="123" xfId="0" applyNumberFormat="1" applyFont="1" applyFill="1" applyBorder="1" applyAlignment="1" applyProtection="1">
      <alignment horizontal="left" vertical="center" wrapText="1"/>
    </xf>
    <xf numFmtId="0" fontId="4" fillId="0" borderId="440" xfId="0" applyNumberFormat="1" applyFont="1" applyFill="1" applyBorder="1" applyAlignment="1" applyProtection="1">
      <alignment vertical="center" wrapText="1"/>
    </xf>
    <xf numFmtId="0" fontId="71" fillId="0" borderId="0" xfId="0" applyFont="1" applyFill="1" applyAlignment="1" applyProtection="1">
      <alignment horizontal="center" vertical="center"/>
    </xf>
    <xf numFmtId="0" fontId="5" fillId="0" borderId="421" xfId="0" applyNumberFormat="1" applyFont="1" applyFill="1" applyBorder="1" applyAlignment="1" applyProtection="1">
      <alignment horizontal="left" vertical="center"/>
    </xf>
    <xf numFmtId="0" fontId="5" fillId="0" borderId="415" xfId="0" applyNumberFormat="1" applyFont="1" applyFill="1" applyBorder="1" applyAlignment="1" applyProtection="1">
      <alignment vertical="center"/>
    </xf>
    <xf numFmtId="0" fontId="71" fillId="19" borderId="0" xfId="0" applyNumberFormat="1" applyFont="1" applyFill="1" applyBorder="1" applyAlignment="1" applyProtection="1">
      <alignment horizontal="center"/>
    </xf>
    <xf numFmtId="0" fontId="71" fillId="19"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center"/>
    </xf>
    <xf numFmtId="0" fontId="71" fillId="19" borderId="0" xfId="0" quotePrefix="1" applyNumberFormat="1" applyFont="1" applyFill="1" applyBorder="1" applyAlignment="1" applyProtection="1">
      <alignment horizontal="center" vertical="center"/>
    </xf>
    <xf numFmtId="0" fontId="1" fillId="0" borderId="0" xfId="0" applyNumberFormat="1" applyFont="1" applyFill="1" applyBorder="1" applyAlignment="1" applyProtection="1">
      <alignment wrapText="1"/>
    </xf>
    <xf numFmtId="0" fontId="17" fillId="0" borderId="0" xfId="0" applyNumberFormat="1" applyFont="1" applyFill="1" applyBorder="1" applyAlignment="1" applyProtection="1">
      <alignment horizontal="center" vertical="center" wrapText="1"/>
    </xf>
    <xf numFmtId="0" fontId="2" fillId="0" borderId="409" xfId="0" applyNumberFormat="1" applyFont="1" applyFill="1" applyBorder="1" applyAlignment="1" applyProtection="1">
      <alignment horizontal="left" vertical="center" indent="1"/>
    </xf>
    <xf numFmtId="0" fontId="2" fillId="0" borderId="409" xfId="0" applyNumberFormat="1" applyFont="1" applyFill="1" applyBorder="1" applyAlignment="1" applyProtection="1">
      <alignment horizontal="left" vertical="center" wrapText="1" indent="1"/>
    </xf>
    <xf numFmtId="0" fontId="5" fillId="0" borderId="415" xfId="0" applyNumberFormat="1" applyFont="1" applyFill="1" applyBorder="1" applyAlignment="1" applyProtection="1">
      <alignment horizontal="left" vertical="center"/>
    </xf>
    <xf numFmtId="0" fontId="1" fillId="0" borderId="439" xfId="0" applyNumberFormat="1" applyFont="1" applyFill="1" applyBorder="1" applyAlignment="1" applyProtection="1">
      <alignment wrapText="1"/>
    </xf>
    <xf numFmtId="0" fontId="5" fillId="0" borderId="436" xfId="0" applyNumberFormat="1" applyFont="1" applyFill="1" applyBorder="1" applyAlignment="1" applyProtection="1"/>
    <xf numFmtId="0" fontId="5" fillId="0" borderId="439" xfId="0" applyNumberFormat="1" applyFont="1" applyFill="1" applyBorder="1" applyAlignment="1" applyProtection="1"/>
    <xf numFmtId="0" fontId="71" fillId="19" borderId="416" xfId="0" applyNumberFormat="1" applyFont="1" applyFill="1" applyBorder="1" applyAlignment="1" applyProtection="1">
      <alignment horizontal="center" vertical="center"/>
    </xf>
    <xf numFmtId="0" fontId="5" fillId="0" borderId="372" xfId="0" applyNumberFormat="1" applyFont="1" applyFill="1" applyBorder="1" applyAlignment="1" applyProtection="1"/>
    <xf numFmtId="0" fontId="36" fillId="0" borderId="421" xfId="0" applyNumberFormat="1" applyFont="1" applyFill="1" applyBorder="1" applyAlignment="1" applyProtection="1">
      <alignment horizontal="left" vertical="center" indent="1"/>
    </xf>
    <xf numFmtId="0" fontId="1" fillId="0" borderId="372" xfId="0" applyNumberFormat="1" applyFont="1" applyFill="1" applyBorder="1" applyAlignment="1" applyProtection="1">
      <alignment horizontal="left" vertical="center" wrapText="1" indent="1"/>
    </xf>
    <xf numFmtId="0" fontId="1" fillId="0" borderId="172" xfId="0" applyNumberFormat="1" applyFont="1" applyFill="1" applyBorder="1" applyAlignment="1" applyProtection="1">
      <alignment horizontal="left" vertical="center" wrapText="1"/>
    </xf>
    <xf numFmtId="0" fontId="1" fillId="0" borderId="372" xfId="0" applyNumberFormat="1" applyFont="1" applyFill="1" applyBorder="1" applyAlignment="1" applyProtection="1">
      <alignment vertical="center"/>
    </xf>
    <xf numFmtId="0" fontId="5" fillId="0" borderId="172" xfId="0" applyNumberFormat="1" applyFont="1" applyFill="1" applyBorder="1" applyAlignment="1" applyProtection="1">
      <alignment horizontal="left" vertical="center" wrapText="1"/>
    </xf>
    <xf numFmtId="0" fontId="5" fillId="0" borderId="29" xfId="0" applyNumberFormat="1" applyFont="1" applyFill="1" applyBorder="1" applyAlignment="1" applyProtection="1"/>
    <xf numFmtId="0" fontId="4" fillId="0" borderId="416" xfId="0" applyNumberFormat="1" applyFont="1" applyFill="1" applyBorder="1" applyAlignment="1" applyProtection="1">
      <alignment horizontal="left" vertical="center" wrapText="1" indent="1"/>
    </xf>
    <xf numFmtId="0" fontId="0" fillId="0" borderId="372" xfId="0" applyNumberFormat="1" applyFill="1" applyBorder="1" applyAlignment="1" applyProtection="1"/>
    <xf numFmtId="0" fontId="0" fillId="0" borderId="372" xfId="0" applyNumberFormat="1" applyFont="1" applyFill="1" applyBorder="1" applyAlignment="1" applyProtection="1"/>
    <xf numFmtId="0" fontId="2" fillId="0" borderId="396" xfId="0" applyNumberFormat="1" applyFont="1" applyFill="1" applyBorder="1" applyAlignment="1" applyProtection="1">
      <alignment horizontal="left" vertical="center" wrapText="1"/>
    </xf>
    <xf numFmtId="0" fontId="2" fillId="0" borderId="436" xfId="0" applyNumberFormat="1" applyFont="1" applyFill="1" applyBorder="1" applyAlignment="1" applyProtection="1">
      <alignment horizontal="left" vertical="center" indent="1"/>
    </xf>
    <xf numFmtId="0" fontId="1" fillId="0" borderId="421" xfId="0" applyNumberFormat="1" applyFont="1" applyFill="1" applyBorder="1" applyAlignment="1" applyProtection="1">
      <alignment horizontal="left" vertical="center" wrapText="1" indent="1"/>
    </xf>
    <xf numFmtId="0" fontId="2" fillId="0" borderId="421" xfId="0" applyNumberFormat="1" applyFont="1" applyFill="1" applyBorder="1" applyAlignment="1" applyProtection="1">
      <alignment horizontal="left" vertical="center" wrapText="1" indent="3"/>
    </xf>
    <xf numFmtId="0" fontId="42" fillId="0" borderId="421" xfId="0" applyNumberFormat="1" applyFont="1" applyFill="1" applyBorder="1" applyAlignment="1" applyProtection="1">
      <alignment horizontal="left" vertical="center" wrapText="1" indent="1"/>
    </xf>
    <xf numFmtId="0" fontId="1" fillId="0" borderId="421" xfId="0" applyNumberFormat="1" applyFont="1" applyFill="1" applyBorder="1" applyAlignment="1" applyProtection="1">
      <alignment vertical="center"/>
    </xf>
    <xf numFmtId="0" fontId="2" fillId="14" borderId="396" xfId="0" applyNumberFormat="1" applyFont="1" applyFill="1" applyBorder="1" applyAlignment="1" applyProtection="1">
      <alignment horizontal="left" vertical="center" indent="1"/>
    </xf>
    <xf numFmtId="0" fontId="5" fillId="0" borderId="421" xfId="0" applyNumberFormat="1" applyFont="1" applyFill="1" applyBorder="1" applyAlignment="1" applyProtection="1">
      <alignment horizontal="left" vertical="center" wrapText="1"/>
    </xf>
    <xf numFmtId="0" fontId="2" fillId="14" borderId="415" xfId="0" applyNumberFormat="1" applyFont="1" applyFill="1" applyBorder="1" applyAlignment="1" applyProtection="1">
      <alignment horizontal="left" vertical="center" indent="1"/>
    </xf>
    <xf numFmtId="0" fontId="2" fillId="0" borderId="441" xfId="0" applyNumberFormat="1" applyFont="1" applyFill="1" applyBorder="1" applyAlignment="1" applyProtection="1">
      <alignment horizontal="left" vertical="center" indent="1"/>
    </xf>
    <xf numFmtId="0" fontId="36" fillId="0" borderId="416" xfId="0" applyNumberFormat="1" applyFont="1" applyFill="1" applyBorder="1" applyAlignment="1" applyProtection="1">
      <alignment horizontal="left" vertical="center" indent="1"/>
    </xf>
    <xf numFmtId="0" fontId="2" fillId="0" borderId="172" xfId="0" applyNumberFormat="1" applyFont="1" applyFill="1" applyBorder="1" applyAlignment="1" applyProtection="1">
      <alignment horizontal="left" vertical="center" indent="1"/>
    </xf>
    <xf numFmtId="0" fontId="2" fillId="0" borderId="415" xfId="0" applyNumberFormat="1" applyFont="1" applyFill="1" applyBorder="1" applyAlignment="1" applyProtection="1">
      <alignment horizontal="left" vertical="center" wrapText="1" indent="3"/>
    </xf>
    <xf numFmtId="0" fontId="2" fillId="0" borderId="415" xfId="0" applyNumberFormat="1" applyFont="1" applyFill="1" applyBorder="1" applyAlignment="1" applyProtection="1">
      <alignment horizontal="left" vertical="center" wrapText="1" indent="1"/>
    </xf>
    <xf numFmtId="0" fontId="36" fillId="0" borderId="415" xfId="0" applyNumberFormat="1" applyFont="1" applyFill="1" applyBorder="1" applyAlignment="1" applyProtection="1">
      <alignment horizontal="left" vertical="center" indent="1"/>
    </xf>
    <xf numFmtId="0" fontId="2" fillId="14" borderId="172" xfId="0" applyNumberFormat="1" applyFont="1" applyFill="1" applyBorder="1" applyAlignment="1" applyProtection="1">
      <alignment horizontal="left" vertical="center" indent="1"/>
    </xf>
    <xf numFmtId="0" fontId="2" fillId="14" borderId="415" xfId="0" applyNumberFormat="1" applyFont="1" applyFill="1" applyBorder="1" applyAlignment="1" applyProtection="1">
      <alignment horizontal="left" vertical="center" wrapText="1" indent="1"/>
    </xf>
    <xf numFmtId="0" fontId="1" fillId="0" borderId="436" xfId="0" applyNumberFormat="1" applyFont="1" applyFill="1" applyBorder="1" applyAlignment="1" applyProtection="1"/>
    <xf numFmtId="0" fontId="1" fillId="0" borderId="439" xfId="0" applyNumberFormat="1" applyFont="1" applyFill="1" applyBorder="1" applyAlignment="1" applyProtection="1"/>
    <xf numFmtId="0" fontId="5" fillId="0" borderId="409" xfId="0" applyNumberFormat="1" applyFont="1" applyFill="1" applyBorder="1" applyAlignment="1" applyProtection="1">
      <alignment horizontal="left" vertical="center"/>
    </xf>
    <xf numFmtId="0" fontId="5" fillId="0" borderId="167" xfId="0" applyNumberFormat="1" applyFont="1" applyFill="1" applyBorder="1" applyAlignment="1" applyProtection="1">
      <alignment horizontal="left" vertical="center"/>
    </xf>
    <xf numFmtId="0" fontId="2" fillId="0" borderId="442" xfId="0" applyNumberFormat="1" applyFont="1" applyFill="1" applyBorder="1" applyAlignment="1" applyProtection="1">
      <alignment horizontal="left" vertical="center" indent="1"/>
    </xf>
    <xf numFmtId="0" fontId="4" fillId="0" borderId="442" xfId="0" applyNumberFormat="1" applyFont="1" applyFill="1" applyBorder="1" applyAlignment="1" applyProtection="1">
      <alignment horizontal="left" vertical="center" indent="1"/>
    </xf>
    <xf numFmtId="0" fontId="5" fillId="0" borderId="442" xfId="0" applyNumberFormat="1" applyFont="1" applyFill="1" applyBorder="1" applyAlignment="1" applyProtection="1">
      <alignment horizontal="left" vertical="center"/>
    </xf>
    <xf numFmtId="0" fontId="5" fillId="0" borderId="443" xfId="0" applyNumberFormat="1" applyFont="1" applyFill="1" applyBorder="1" applyAlignment="1" applyProtection="1">
      <alignment horizontal="left" vertical="center"/>
    </xf>
    <xf numFmtId="0" fontId="4" fillId="0" borderId="442" xfId="0" applyNumberFormat="1" applyFont="1" applyFill="1" applyBorder="1" applyAlignment="1" applyProtection="1">
      <alignment horizontal="left" vertical="center" wrapText="1" indent="1"/>
    </xf>
    <xf numFmtId="0" fontId="4" fillId="0" borderId="444" xfId="0" applyNumberFormat="1" applyFont="1" applyFill="1" applyBorder="1" applyAlignment="1" applyProtection="1">
      <alignment horizontal="left" vertical="center" wrapText="1" indent="1"/>
    </xf>
    <xf numFmtId="0" fontId="5" fillId="0" borderId="445" xfId="0" applyNumberFormat="1" applyFont="1" applyFill="1" applyBorder="1" applyAlignment="1" applyProtection="1">
      <alignment horizontal="left" vertical="center"/>
    </xf>
    <xf numFmtId="0" fontId="1" fillId="0" borderId="446" xfId="0" applyNumberFormat="1" applyFont="1" applyFill="1" applyBorder="1" applyAlignment="1" applyProtection="1"/>
    <xf numFmtId="0" fontId="1" fillId="0" borderId="288" xfId="0" applyNumberFormat="1" applyFont="1" applyFill="1" applyBorder="1" applyAlignment="1" applyProtection="1">
      <alignment wrapText="1"/>
    </xf>
    <xf numFmtId="0" fontId="4" fillId="0" borderId="437" xfId="0" applyNumberFormat="1" applyFont="1" applyFill="1" applyBorder="1" applyAlignment="1" applyProtection="1">
      <alignment horizontal="left" vertical="center" indent="1"/>
    </xf>
    <xf numFmtId="0" fontId="1" fillId="0" borderId="416" xfId="0" applyNumberFormat="1" applyFont="1" applyFill="1" applyBorder="1" applyAlignment="1" applyProtection="1">
      <alignment wrapText="1"/>
    </xf>
    <xf numFmtId="0" fontId="5" fillId="0" borderId="436" xfId="0" applyNumberFormat="1" applyFont="1" applyFill="1" applyBorder="1" applyAlignment="1" applyProtection="1">
      <alignment wrapText="1"/>
    </xf>
    <xf numFmtId="0" fontId="5" fillId="0" borderId="439" xfId="0" applyNumberFormat="1" applyFont="1" applyFill="1" applyBorder="1" applyAlignment="1" applyProtection="1">
      <alignment wrapText="1"/>
    </xf>
    <xf numFmtId="0" fontId="2" fillId="0" borderId="288" xfId="0" quotePrefix="1" applyNumberFormat="1" applyFont="1" applyFill="1" applyBorder="1" applyAlignment="1" applyProtection="1">
      <alignment vertical="center"/>
    </xf>
    <xf numFmtId="0" fontId="2" fillId="0" borderId="0" xfId="0" quotePrefix="1" applyNumberFormat="1" applyFont="1" applyFill="1" applyBorder="1" applyAlignment="1" applyProtection="1">
      <alignment vertical="center"/>
    </xf>
    <xf numFmtId="0" fontId="2" fillId="0" borderId="433" xfId="0" quotePrefix="1" applyNumberFormat="1" applyFont="1" applyFill="1" applyBorder="1" applyAlignment="1" applyProtection="1">
      <alignment vertical="center"/>
    </xf>
    <xf numFmtId="0" fontId="5" fillId="0" borderId="396" xfId="0" applyNumberFormat="1" applyFont="1" applyFill="1" applyBorder="1" applyAlignment="1" applyProtection="1">
      <alignment vertical="center" wrapText="1"/>
    </xf>
    <xf numFmtId="0" fontId="2" fillId="0" borderId="421" xfId="0" quotePrefix="1" applyNumberFormat="1" applyFont="1" applyFill="1" applyBorder="1" applyAlignment="1" applyProtection="1">
      <alignment horizontal="left" vertical="center" indent="1"/>
    </xf>
    <xf numFmtId="0" fontId="2" fillId="0" borderId="421" xfId="0" applyNumberFormat="1" applyFont="1" applyFill="1" applyBorder="1" applyAlignment="1" applyProtection="1">
      <alignment horizontal="left" vertical="center"/>
    </xf>
    <xf numFmtId="0" fontId="2" fillId="0" borderId="401" xfId="0" quotePrefix="1" applyNumberFormat="1" applyFont="1" applyFill="1" applyBorder="1" applyAlignment="1" applyProtection="1">
      <alignment horizontal="left" vertical="center" indent="1"/>
    </xf>
    <xf numFmtId="0" fontId="0" fillId="0" borderId="396" xfId="0" applyNumberFormat="1" applyFill="1" applyBorder="1" applyAlignment="1" applyProtection="1"/>
    <xf numFmtId="0" fontId="5" fillId="0" borderId="421" xfId="0" applyNumberFormat="1" applyFont="1" applyFill="1" applyBorder="1" applyAlignment="1" applyProtection="1">
      <alignment vertical="center" wrapText="1"/>
    </xf>
    <xf numFmtId="0" fontId="5" fillId="0" borderId="415" xfId="0" applyNumberFormat="1" applyFont="1" applyFill="1" applyBorder="1" applyAlignment="1" applyProtection="1">
      <alignment vertical="center" wrapText="1"/>
    </xf>
    <xf numFmtId="0" fontId="2" fillId="0" borderId="415" xfId="0" quotePrefix="1" applyNumberFormat="1" applyFont="1" applyFill="1" applyBorder="1" applyAlignment="1" applyProtection="1">
      <alignment horizontal="left" vertical="center" indent="1"/>
    </xf>
    <xf numFmtId="0" fontId="2" fillId="0" borderId="415" xfId="0" applyNumberFormat="1" applyFont="1" applyFill="1" applyBorder="1" applyAlignment="1" applyProtection="1">
      <alignment horizontal="left" vertical="center"/>
    </xf>
    <xf numFmtId="0" fontId="5" fillId="0" borderId="172" xfId="0" applyNumberFormat="1" applyFont="1" applyFill="1" applyBorder="1" applyAlignment="1" applyProtection="1">
      <alignment vertical="center" wrapText="1"/>
    </xf>
    <xf numFmtId="0" fontId="5" fillId="0" borderId="3" xfId="0" applyNumberFormat="1" applyFont="1" applyFill="1" applyBorder="1" applyAlignment="1" applyProtection="1">
      <alignment wrapText="1"/>
    </xf>
    <xf numFmtId="0" fontId="2" fillId="0" borderId="21" xfId="0" quotePrefix="1" applyNumberFormat="1" applyFont="1" applyFill="1" applyBorder="1" applyAlignment="1" applyProtection="1">
      <alignment horizontal="left" vertical="center" indent="1"/>
    </xf>
    <xf numFmtId="0" fontId="2" fillId="0" borderId="372" xfId="0" quotePrefix="1" applyNumberFormat="1" applyFont="1" applyFill="1" applyBorder="1" applyAlignment="1" applyProtection="1">
      <alignment vertical="center"/>
    </xf>
    <xf numFmtId="0" fontId="0" fillId="0" borderId="436" xfId="0" applyNumberFormat="1" applyFill="1" applyBorder="1" applyAlignment="1" applyProtection="1"/>
    <xf numFmtId="0" fontId="0" fillId="0" borderId="396" xfId="0" applyNumberFormat="1" applyFont="1" applyFill="1" applyBorder="1" applyAlignment="1" applyProtection="1"/>
    <xf numFmtId="0" fontId="2" fillId="0" borderId="416" xfId="0" applyNumberFormat="1" applyFont="1" applyFill="1" applyBorder="1" applyAlignment="1" applyProtection="1">
      <alignment horizontal="left" vertical="center" wrapText="1"/>
    </xf>
    <xf numFmtId="0" fontId="0" fillId="0" borderId="440" xfId="0" applyNumberFormat="1" applyFill="1" applyBorder="1" applyAlignment="1" applyProtection="1"/>
    <xf numFmtId="0" fontId="71" fillId="19" borderId="266" xfId="0" applyNumberFormat="1" applyFont="1" applyFill="1" applyBorder="1" applyAlignment="1" applyProtection="1">
      <alignment horizontal="center" vertical="center" wrapText="1"/>
    </xf>
    <xf numFmtId="0" fontId="4" fillId="0" borderId="288" xfId="0" applyNumberFormat="1" applyFont="1" applyFill="1" applyBorder="1" applyAlignment="1" applyProtection="1">
      <alignment horizontal="center" vertical="center"/>
    </xf>
    <xf numFmtId="0" fontId="17" fillId="0" borderId="288" xfId="24" applyBorder="1" applyAlignment="1">
      <alignment vertical="center" wrapText="1"/>
    </xf>
    <xf numFmtId="0" fontId="63" fillId="0" borderId="0" xfId="0" applyNumberFormat="1" applyFont="1" applyFill="1" applyAlignment="1" applyProtection="1">
      <alignment vertical="center"/>
    </xf>
    <xf numFmtId="0" fontId="5" fillId="12" borderId="0" xfId="0" applyNumberFormat="1" applyFont="1" applyFill="1" applyBorder="1" applyAlignment="1" applyProtection="1">
      <alignment wrapText="1"/>
    </xf>
    <xf numFmtId="0" fontId="5" fillId="0" borderId="440" xfId="0" applyNumberFormat="1" applyFont="1" applyFill="1" applyBorder="1" applyAlignment="1" applyProtection="1">
      <alignment vertical="center"/>
    </xf>
    <xf numFmtId="0" fontId="4" fillId="0" borderId="288" xfId="0" applyNumberFormat="1" applyFont="1" applyFill="1" applyBorder="1" applyAlignment="1" applyProtection="1">
      <alignment vertical="center"/>
    </xf>
    <xf numFmtId="0" fontId="4" fillId="14" borderId="288" xfId="0" applyNumberFormat="1" applyFont="1" applyFill="1" applyBorder="1" applyAlignment="1" applyProtection="1">
      <alignment horizontal="left" vertical="center" wrapText="1" indent="1"/>
    </xf>
    <xf numFmtId="0" fontId="2" fillId="0" borderId="288" xfId="0" applyNumberFormat="1" applyFont="1" applyFill="1" applyBorder="1" applyAlignment="1" applyProtection="1">
      <alignment vertical="center"/>
    </xf>
    <xf numFmtId="0" fontId="5" fillId="12" borderId="0" xfId="0" applyNumberFormat="1" applyFont="1" applyFill="1" applyBorder="1" applyAlignment="1" applyProtection="1"/>
    <xf numFmtId="0" fontId="4" fillId="0" borderId="421" xfId="0" applyNumberFormat="1" applyFont="1" applyFill="1" applyBorder="1" applyAlignment="1" applyProtection="1">
      <alignment vertical="center"/>
    </xf>
    <xf numFmtId="0" fontId="5" fillId="12" borderId="288" xfId="0" applyNumberFormat="1" applyFont="1" applyFill="1" applyBorder="1" applyAlignment="1" applyProtection="1">
      <alignment wrapText="1"/>
    </xf>
    <xf numFmtId="0" fontId="5" fillId="0" borderId="288" xfId="0" applyNumberFormat="1" applyFont="1" applyFill="1" applyBorder="1" applyAlignment="1" applyProtection="1">
      <alignment wrapText="1"/>
    </xf>
    <xf numFmtId="0" fontId="4" fillId="14" borderId="288" xfId="0" applyNumberFormat="1" applyFont="1" applyFill="1" applyBorder="1" applyAlignment="1" applyProtection="1">
      <alignment vertical="center"/>
    </xf>
    <xf numFmtId="0" fontId="4" fillId="14" borderId="396" xfId="0" applyNumberFormat="1" applyFont="1" applyFill="1" applyBorder="1" applyAlignment="1" applyProtection="1">
      <alignment vertical="center"/>
    </xf>
    <xf numFmtId="0" fontId="4" fillId="14" borderId="0" xfId="0" applyNumberFormat="1" applyFont="1" applyFill="1" applyBorder="1" applyAlignment="1" applyProtection="1">
      <alignment horizontal="left" vertical="center" wrapText="1" indent="1"/>
    </xf>
    <xf numFmtId="0" fontId="2" fillId="0" borderId="0" xfId="0" applyNumberFormat="1" applyFont="1" applyFill="1" applyBorder="1" applyAlignment="1" applyProtection="1">
      <alignment vertical="center"/>
    </xf>
    <xf numFmtId="0" fontId="4" fillId="0" borderId="433" xfId="0" applyNumberFormat="1" applyFont="1" applyFill="1" applyBorder="1" applyAlignment="1" applyProtection="1">
      <alignment vertical="center"/>
    </xf>
    <xf numFmtId="0" fontId="4" fillId="14" borderId="433" xfId="0" applyNumberFormat="1" applyFont="1" applyFill="1" applyBorder="1" applyAlignment="1" applyProtection="1">
      <alignment vertical="center"/>
    </xf>
    <xf numFmtId="0" fontId="4" fillId="14" borderId="172" xfId="0" applyNumberFormat="1" applyFont="1" applyFill="1" applyBorder="1" applyAlignment="1" applyProtection="1">
      <alignment vertical="center"/>
    </xf>
    <xf numFmtId="0" fontId="5" fillId="12" borderId="288" xfId="0" applyNumberFormat="1" applyFont="1" applyFill="1" applyBorder="1" applyAlignment="1" applyProtection="1"/>
    <xf numFmtId="0" fontId="4" fillId="0" borderId="416" xfId="0" applyNumberFormat="1" applyFont="1" applyFill="1" applyBorder="1" applyAlignment="1" applyProtection="1">
      <alignment vertical="center"/>
    </xf>
    <xf numFmtId="0" fontId="2" fillId="0" borderId="288" xfId="0" applyNumberFormat="1" applyFont="1" applyFill="1" applyBorder="1" applyAlignment="1" applyProtection="1">
      <alignment vertical="center" wrapText="1"/>
    </xf>
    <xf numFmtId="0" fontId="63" fillId="0" borderId="288" xfId="0" applyNumberFormat="1" applyFont="1" applyFill="1" applyBorder="1" applyAlignment="1" applyProtection="1">
      <alignment vertical="center"/>
    </xf>
    <xf numFmtId="0" fontId="4" fillId="0" borderId="372" xfId="0" applyNumberFormat="1" applyFont="1" applyFill="1" applyBorder="1" applyAlignment="1" applyProtection="1"/>
    <xf numFmtId="0" fontId="4" fillId="14" borderId="421" xfId="0" applyNumberFormat="1" applyFont="1" applyFill="1" applyBorder="1" applyAlignment="1" applyProtection="1">
      <alignment horizontal="left" vertical="center" wrapText="1" indent="1"/>
    </xf>
    <xf numFmtId="0" fontId="5" fillId="0" borderId="415" xfId="0" applyNumberFormat="1" applyFont="1" applyFill="1" applyBorder="1" applyAlignment="1" applyProtection="1">
      <alignment horizontal="left" vertical="center" wrapText="1"/>
    </xf>
    <xf numFmtId="0" fontId="4" fillId="14" borderId="415" xfId="0" applyNumberFormat="1" applyFont="1" applyFill="1" applyBorder="1" applyAlignment="1" applyProtection="1">
      <alignment horizontal="left" vertical="center" wrapText="1" indent="1"/>
    </xf>
    <xf numFmtId="0" fontId="4" fillId="0" borderId="436" xfId="0" applyNumberFormat="1" applyFont="1" applyFill="1" applyBorder="1" applyAlignment="1" applyProtection="1">
      <alignment horizontal="left" vertical="center" wrapText="1" indent="1"/>
    </xf>
    <xf numFmtId="0" fontId="4" fillId="0" borderId="441" xfId="0" applyNumberFormat="1" applyFont="1" applyFill="1" applyBorder="1" applyAlignment="1" applyProtection="1">
      <alignment horizontal="left" vertical="center" wrapText="1" indent="1"/>
    </xf>
    <xf numFmtId="0" fontId="7" fillId="0" borderId="87" xfId="0" applyNumberFormat="1" applyFont="1" applyFill="1" applyBorder="1" applyAlignment="1" applyProtection="1">
      <alignment horizontal="center" wrapText="1"/>
    </xf>
    <xf numFmtId="0" fontId="1" fillId="0" borderId="288" xfId="0" applyNumberFormat="1" applyFont="1" applyFill="1" applyBorder="1" applyProtection="1"/>
    <xf numFmtId="49" fontId="7" fillId="9" borderId="448" xfId="20" applyBorder="1">
      <alignment horizontal="center"/>
    </xf>
    <xf numFmtId="49" fontId="7" fillId="9" borderId="421" xfId="21" applyBorder="1" applyAlignment="1">
      <alignment horizontal="center" vertical="center"/>
    </xf>
    <xf numFmtId="0" fontId="1" fillId="0" borderId="412" xfId="0" applyNumberFormat="1" applyFont="1" applyFill="1" applyBorder="1" applyAlignment="1" applyProtection="1">
      <alignment horizontal="center"/>
    </xf>
    <xf numFmtId="0" fontId="29" fillId="0" borderId="369" xfId="0" applyNumberFormat="1" applyFont="1" applyFill="1" applyBorder="1" applyAlignment="1" applyProtection="1">
      <alignment horizontal="center"/>
    </xf>
    <xf numFmtId="166" fontId="2" fillId="11" borderId="449" xfId="18" applyBorder="1">
      <alignment vertical="center"/>
    </xf>
    <xf numFmtId="0" fontId="71" fillId="0" borderId="0" xfId="0" applyNumberFormat="1" applyFont="1" applyFill="1" applyBorder="1" applyAlignment="1" applyProtection="1">
      <alignment horizontal="center" vertical="center"/>
    </xf>
    <xf numFmtId="0" fontId="71" fillId="19" borderId="415" xfId="0" applyFont="1" applyFill="1" applyBorder="1" applyAlignment="1">
      <alignment horizontal="center" vertical="center"/>
    </xf>
    <xf numFmtId="0" fontId="4" fillId="23" borderId="332" xfId="75" applyBorder="1" applyAlignment="1">
      <alignment horizontal="left" vertical="center" indent="1"/>
    </xf>
    <xf numFmtId="0" fontId="4" fillId="23" borderId="273" xfId="75" applyBorder="1" applyAlignment="1">
      <alignment horizontal="left" vertical="center" indent="1"/>
    </xf>
    <xf numFmtId="0" fontId="41" fillId="0" borderId="0" xfId="0" applyFont="1" applyProtection="1"/>
    <xf numFmtId="0" fontId="0" fillId="0" borderId="0" xfId="0"/>
    <xf numFmtId="0" fontId="7"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xf>
    <xf numFmtId="0" fontId="1" fillId="0" borderId="288" xfId="0" applyFont="1" applyBorder="1" applyAlignment="1" applyProtection="1">
      <alignment horizontal="center" vertical="center"/>
    </xf>
    <xf numFmtId="0" fontId="2" fillId="0" borderId="0" xfId="0" quotePrefix="1" applyFont="1" applyBorder="1" applyAlignment="1" applyProtection="1">
      <alignment horizontal="left" vertical="center" indent="1"/>
    </xf>
    <xf numFmtId="0" fontId="64" fillId="0" borderId="0" xfId="0" applyFont="1" applyFill="1"/>
    <xf numFmtId="0" fontId="63" fillId="0" borderId="0" xfId="0" applyNumberFormat="1" applyFont="1" applyFill="1" applyAlignment="1" applyProtection="1"/>
    <xf numFmtId="0" fontId="0" fillId="0" borderId="0" xfId="0"/>
    <xf numFmtId="0" fontId="7"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xf>
    <xf numFmtId="0" fontId="2" fillId="0" borderId="421" xfId="0" applyNumberFormat="1" applyFont="1" applyFill="1" applyBorder="1" applyAlignment="1" applyProtection="1">
      <alignment horizontal="left" vertical="center" wrapText="1" indent="1"/>
    </xf>
    <xf numFmtId="0" fontId="4" fillId="0" borderId="395" xfId="0" applyNumberFormat="1" applyFont="1" applyFill="1" applyBorder="1" applyAlignment="1" applyProtection="1">
      <alignment horizontal="left" vertical="center" indent="1"/>
    </xf>
    <xf numFmtId="0" fontId="4" fillId="0" borderId="395" xfId="0" applyNumberFormat="1" applyFont="1" applyFill="1" applyBorder="1" applyAlignment="1" applyProtection="1">
      <alignment horizontal="left" vertical="center" wrapText="1" indent="1"/>
    </xf>
    <xf numFmtId="0" fontId="0" fillId="0" borderId="0" xfId="0"/>
    <xf numFmtId="0" fontId="7"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xf>
    <xf numFmtId="0" fontId="62" fillId="0" borderId="288" xfId="0" applyFont="1" applyFill="1" applyBorder="1" applyAlignment="1">
      <alignment horizontal="center" vertical="center" wrapText="1"/>
    </xf>
    <xf numFmtId="0" fontId="2" fillId="0" borderId="178" xfId="0" applyNumberFormat="1" applyFont="1" applyFill="1" applyBorder="1" applyAlignment="1" applyProtection="1">
      <alignment horizontal="left" vertical="center" wrapText="1" indent="1"/>
    </xf>
    <xf numFmtId="49" fontId="27" fillId="9" borderId="178" xfId="21" applyFont="1" applyBorder="1">
      <alignment horizontal="center" vertical="center"/>
    </xf>
    <xf numFmtId="49" fontId="27" fillId="9" borderId="395" xfId="21" applyFont="1" applyBorder="1">
      <alignment horizontal="center" vertical="center"/>
    </xf>
    <xf numFmtId="49" fontId="27" fillId="9" borderId="195" xfId="21" applyFont="1" applyBorder="1">
      <alignment horizontal="center" vertical="center"/>
    </xf>
    <xf numFmtId="49" fontId="27" fillId="9" borderId="106" xfId="21" applyFont="1" applyBorder="1">
      <alignment horizontal="center" vertical="center"/>
    </xf>
    <xf numFmtId="0" fontId="63" fillId="0" borderId="0" xfId="24" applyFont="1">
      <alignment horizontal="left" vertical="center"/>
    </xf>
    <xf numFmtId="0" fontId="62" fillId="0" borderId="0" xfId="0" applyFont="1"/>
    <xf numFmtId="166" fontId="5" fillId="0" borderId="452" xfId="26" applyBorder="1">
      <alignment horizontal="right" vertical="center"/>
    </xf>
    <xf numFmtId="0" fontId="0" fillId="0" borderId="288" xfId="0" applyBorder="1" applyProtection="1"/>
    <xf numFmtId="0" fontId="7" fillId="0" borderId="0" xfId="0" applyNumberFormat="1" applyFont="1" applyFill="1" applyBorder="1" applyAlignment="1" applyProtection="1">
      <alignment horizontal="center"/>
    </xf>
    <xf numFmtId="0" fontId="2" fillId="0" borderId="421" xfId="0" applyNumberFormat="1" applyFont="1" applyFill="1" applyBorder="1" applyAlignment="1" applyProtection="1">
      <alignment horizontal="left" vertical="center" wrapText="1" indent="1"/>
    </xf>
    <xf numFmtId="0" fontId="2" fillId="0" borderId="415" xfId="0" applyNumberFormat="1" applyFont="1" applyFill="1" applyBorder="1" applyAlignment="1" applyProtection="1">
      <alignment horizontal="left" vertical="center" wrapText="1" indent="1"/>
    </xf>
    <xf numFmtId="0" fontId="27" fillId="0" borderId="0" xfId="0" applyNumberFormat="1" applyFont="1" applyFill="1" applyBorder="1" applyAlignment="1" applyProtection="1">
      <alignment horizontal="center" wrapText="1"/>
    </xf>
    <xf numFmtId="0" fontId="5" fillId="0" borderId="257" xfId="0" applyNumberFormat="1" applyFont="1" applyFill="1" applyBorder="1" applyAlignment="1" applyProtection="1">
      <alignment vertical="center"/>
    </xf>
    <xf numFmtId="0" fontId="4" fillId="0" borderId="257" xfId="0" applyNumberFormat="1" applyFont="1" applyFill="1" applyBorder="1" applyAlignment="1" applyProtection="1">
      <alignment horizontal="left" vertical="center" indent="1"/>
    </xf>
    <xf numFmtId="0" fontId="30" fillId="0" borderId="288" xfId="0" applyNumberFormat="1" applyFont="1" applyFill="1" applyBorder="1" applyAlignment="1" applyProtection="1"/>
    <xf numFmtId="0" fontId="30" fillId="0" borderId="0" xfId="0" applyNumberFormat="1" applyFont="1" applyFill="1" applyAlignment="1" applyProtection="1"/>
    <xf numFmtId="0" fontId="30" fillId="0" borderId="0" xfId="0" applyNumberFormat="1" applyFont="1" applyFill="1" applyProtection="1"/>
    <xf numFmtId="0" fontId="0" fillId="0" borderId="396" xfId="0" applyFont="1" applyFill="1" applyBorder="1" applyAlignment="1">
      <alignment horizontal="left" vertical="center" indent="1"/>
    </xf>
    <xf numFmtId="0" fontId="2" fillId="0" borderId="273" xfId="0" applyNumberFormat="1" applyFont="1" applyFill="1" applyBorder="1" applyAlignment="1" applyProtection="1">
      <alignment horizontal="left" vertical="center" wrapText="1" indent="2"/>
    </xf>
    <xf numFmtId="0" fontId="4" fillId="0" borderId="54" xfId="0" applyNumberFormat="1" applyFont="1" applyFill="1" applyBorder="1" applyAlignment="1" applyProtection="1">
      <alignment horizontal="left" vertical="center" indent="2"/>
    </xf>
    <xf numFmtId="0" fontId="4" fillId="0" borderId="409" xfId="0" applyNumberFormat="1" applyFont="1" applyFill="1" applyBorder="1" applyAlignment="1" applyProtection="1">
      <alignment horizontal="left" vertical="center" indent="2"/>
    </xf>
    <xf numFmtId="49" fontId="7" fillId="9" borderId="452" xfId="21" applyBorder="1">
      <alignment horizontal="center" vertical="center"/>
    </xf>
    <xf numFmtId="0" fontId="0" fillId="0" borderId="0" xfId="0"/>
    <xf numFmtId="0" fontId="64" fillId="0" borderId="0" xfId="0" applyNumberFormat="1" applyFont="1" applyFill="1" applyAlignment="1" applyProtection="1">
      <alignment vertical="center"/>
    </xf>
    <xf numFmtId="0" fontId="2" fillId="6" borderId="0" xfId="0" applyFont="1" applyFill="1" applyAlignment="1" applyProtection="1"/>
    <xf numFmtId="0" fontId="2" fillId="6" borderId="0" xfId="0" applyFont="1" applyFill="1" applyAlignment="1" applyProtection="1">
      <alignment vertical="top"/>
    </xf>
    <xf numFmtId="0" fontId="71" fillId="19" borderId="451" xfId="0" applyNumberFormat="1" applyFont="1" applyFill="1" applyBorder="1" applyAlignment="1" applyProtection="1">
      <alignment horizontal="left" vertical="center" indent="1"/>
    </xf>
    <xf numFmtId="0" fontId="4" fillId="16" borderId="454" xfId="0" applyNumberFormat="1" applyFont="1" applyFill="1" applyBorder="1" applyAlignment="1" applyProtection="1">
      <alignment horizontal="left" vertical="center" wrapText="1" indent="1"/>
    </xf>
    <xf numFmtId="0" fontId="7" fillId="0" borderId="0" xfId="0" applyNumberFormat="1" applyFont="1" applyFill="1" applyBorder="1" applyAlignment="1" applyProtection="1">
      <alignment horizontal="center"/>
    </xf>
    <xf numFmtId="0" fontId="9" fillId="0" borderId="288" xfId="0" applyNumberFormat="1" applyFont="1" applyFill="1" applyBorder="1" applyAlignment="1" applyProtection="1">
      <alignment vertical="center" wrapText="1"/>
    </xf>
    <xf numFmtId="49" fontId="7" fillId="9" borderId="453" xfId="21" applyBorder="1">
      <alignment horizontal="center" vertical="center"/>
    </xf>
    <xf numFmtId="0" fontId="7" fillId="0" borderId="458" xfId="0" applyNumberFormat="1" applyFont="1" applyFill="1" applyBorder="1" applyAlignment="1" applyProtection="1">
      <alignment horizontal="center"/>
    </xf>
    <xf numFmtId="0" fontId="7" fillId="0" borderId="457" xfId="0" applyNumberFormat="1" applyFont="1" applyFill="1" applyBorder="1" applyAlignment="1" applyProtection="1">
      <alignment horizontal="center"/>
    </xf>
    <xf numFmtId="0" fontId="7" fillId="16" borderId="16" xfId="0" applyNumberFormat="1" applyFont="1" applyFill="1" applyBorder="1" applyAlignment="1" applyProtection="1">
      <alignment horizontal="center"/>
    </xf>
    <xf numFmtId="0" fontId="7" fillId="16" borderId="458" xfId="0" applyNumberFormat="1" applyFont="1" applyFill="1" applyBorder="1" applyAlignment="1" applyProtection="1">
      <alignment horizontal="center"/>
    </xf>
    <xf numFmtId="0" fontId="7" fillId="16" borderId="0" xfId="0" applyNumberFormat="1" applyFont="1" applyFill="1" applyBorder="1" applyAlignment="1" applyProtection="1">
      <alignment horizontal="center"/>
    </xf>
    <xf numFmtId="0" fontId="7" fillId="0" borderId="459" xfId="0" applyNumberFormat="1" applyFont="1" applyFill="1" applyBorder="1" applyAlignment="1" applyProtection="1">
      <alignment horizontal="center"/>
    </xf>
    <xf numFmtId="49" fontId="7" fillId="9" borderId="460" xfId="77" applyBorder="1">
      <alignment horizontal="center"/>
    </xf>
    <xf numFmtId="0" fontId="7" fillId="0" borderId="0" xfId="0" applyNumberFormat="1" applyFont="1" applyFill="1" applyBorder="1" applyAlignment="1" applyProtection="1">
      <alignment horizontal="center" vertical="center" wrapText="1"/>
    </xf>
    <xf numFmtId="0" fontId="63"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xf>
    <xf numFmtId="0" fontId="5" fillId="0" borderId="293" xfId="0" applyNumberFormat="1" applyFont="1" applyFill="1" applyBorder="1" applyAlignment="1" applyProtection="1">
      <alignment horizontal="center"/>
    </xf>
    <xf numFmtId="0" fontId="7" fillId="0" borderId="399" xfId="0" applyNumberFormat="1" applyFont="1" applyFill="1" applyBorder="1" applyAlignment="1" applyProtection="1">
      <alignment horizontal="center" vertical="top"/>
    </xf>
    <xf numFmtId="0" fontId="7" fillId="0" borderId="369" xfId="0" applyNumberFormat="1" applyFont="1" applyFill="1" applyBorder="1" applyAlignment="1" applyProtection="1">
      <alignment horizontal="center" vertical="top"/>
    </xf>
    <xf numFmtId="166" fontId="4" fillId="0" borderId="332" xfId="2" applyBorder="1">
      <alignment vertical="center"/>
    </xf>
    <xf numFmtId="166" fontId="4" fillId="7" borderId="273" xfId="22" applyBorder="1">
      <alignment vertical="center"/>
      <protection locked="0"/>
    </xf>
    <xf numFmtId="0" fontId="7" fillId="0" borderId="0" xfId="0" applyNumberFormat="1" applyFont="1" applyFill="1" applyBorder="1" applyAlignment="1" applyProtection="1">
      <alignment horizontal="center" vertical="center" wrapText="1"/>
    </xf>
    <xf numFmtId="0" fontId="67" fillId="0" borderId="0" xfId="0" applyFont="1" applyFill="1" applyAlignment="1" applyProtection="1"/>
    <xf numFmtId="0" fontId="5" fillId="0" borderId="0" xfId="0" applyFont="1" applyFill="1" applyAlignment="1" applyProtection="1"/>
    <xf numFmtId="0" fontId="5" fillId="0" borderId="119" xfId="0" applyFont="1" applyFill="1" applyBorder="1" applyAlignment="1" applyProtection="1"/>
    <xf numFmtId="0" fontId="5" fillId="0" borderId="119" xfId="0" applyFont="1" applyFill="1" applyBorder="1" applyAlignment="1" applyProtection="1">
      <alignment horizontal="left" vertical="center"/>
    </xf>
    <xf numFmtId="0" fontId="2" fillId="0" borderId="119" xfId="0" applyFont="1" applyFill="1" applyBorder="1" applyAlignment="1" applyProtection="1">
      <alignment horizontal="left" vertical="center" wrapText="1" indent="1"/>
    </xf>
    <xf numFmtId="0" fontId="2" fillId="0" borderId="119" xfId="0" applyFont="1" applyFill="1" applyBorder="1" applyAlignment="1" applyProtection="1">
      <alignment horizontal="left" vertical="center" indent="1"/>
    </xf>
    <xf numFmtId="0" fontId="4" fillId="0" borderId="119" xfId="0" applyFont="1" applyFill="1" applyBorder="1" applyAlignment="1" applyProtection="1">
      <alignment horizontal="left" vertical="center" indent="1"/>
    </xf>
    <xf numFmtId="0" fontId="1" fillId="0" borderId="119" xfId="0" applyFont="1" applyFill="1" applyBorder="1" applyAlignment="1" applyProtection="1">
      <alignment horizontal="left" vertical="center" wrapText="1" indent="1"/>
    </xf>
    <xf numFmtId="0" fontId="1" fillId="0" borderId="119" xfId="0" applyFont="1" applyFill="1" applyBorder="1" applyAlignment="1" applyProtection="1">
      <alignment horizontal="left" vertical="center" wrapText="1"/>
    </xf>
    <xf numFmtId="0" fontId="1" fillId="0" borderId="119" xfId="0" applyFont="1" applyFill="1" applyBorder="1" applyAlignment="1" applyProtection="1">
      <alignment horizontal="left" vertical="top" wrapText="1"/>
    </xf>
    <xf numFmtId="0" fontId="1" fillId="0" borderId="288" xfId="0" applyFont="1" applyFill="1" applyBorder="1" applyAlignment="1" applyProtection="1">
      <alignment horizontal="left" vertical="center" wrapText="1" indent="1"/>
    </xf>
    <xf numFmtId="0" fontId="5" fillId="0" borderId="288" xfId="0" applyFont="1" applyFill="1" applyBorder="1" applyAlignment="1" applyProtection="1">
      <alignment horizontal="left" vertical="center" indent="1"/>
    </xf>
    <xf numFmtId="0" fontId="4" fillId="0" borderId="288" xfId="0" applyFont="1" applyFill="1" applyBorder="1" applyAlignment="1" applyProtection="1">
      <alignment horizontal="left" vertical="center" indent="1"/>
    </xf>
    <xf numFmtId="0" fontId="1" fillId="0" borderId="78" xfId="0" applyFont="1" applyFill="1" applyBorder="1" applyAlignment="1" applyProtection="1">
      <alignment horizontal="left" vertical="center" wrapText="1"/>
    </xf>
    <xf numFmtId="0" fontId="1" fillId="0" borderId="454" xfId="0" applyNumberFormat="1" applyFont="1" applyFill="1" applyBorder="1" applyAlignment="1" applyProtection="1">
      <alignment horizontal="left" vertical="center" wrapText="1"/>
    </xf>
    <xf numFmtId="0" fontId="5" fillId="0" borderId="453" xfId="0" applyNumberFormat="1" applyFont="1" applyFill="1" applyBorder="1" applyAlignment="1" applyProtection="1">
      <alignment horizontal="left" vertical="center"/>
    </xf>
    <xf numFmtId="0" fontId="7" fillId="0" borderId="375" xfId="0" applyNumberFormat="1" applyFont="1" applyFill="1" applyBorder="1" applyAlignment="1" applyProtection="1">
      <alignment horizontal="center" vertical="top"/>
    </xf>
    <xf numFmtId="0" fontId="7" fillId="0" borderId="288" xfId="0" applyNumberFormat="1" applyFont="1" applyFill="1" applyBorder="1" applyAlignment="1" applyProtection="1">
      <alignment horizontal="center"/>
    </xf>
    <xf numFmtId="0" fontId="7" fillId="0" borderId="447" xfId="0" applyNumberFormat="1" applyFont="1" applyFill="1" applyBorder="1" applyAlignment="1" applyProtection="1">
      <alignment horizontal="center"/>
    </xf>
    <xf numFmtId="0" fontId="7" fillId="0" borderId="396" xfId="0" applyNumberFormat="1" applyFont="1" applyFill="1" applyBorder="1" applyAlignment="1" applyProtection="1">
      <alignment horizontal="center"/>
    </xf>
    <xf numFmtId="0" fontId="7" fillId="0" borderId="451" xfId="0" applyNumberFormat="1" applyFont="1" applyFill="1" applyBorder="1" applyAlignment="1" applyProtection="1">
      <alignment horizontal="center"/>
    </xf>
    <xf numFmtId="166" fontId="5" fillId="0" borderId="453" xfId="26" applyBorder="1">
      <alignment horizontal="right" vertical="center"/>
    </xf>
    <xf numFmtId="49" fontId="7" fillId="9" borderId="464" xfId="20" applyBorder="1">
      <alignment horizontal="center"/>
    </xf>
    <xf numFmtId="0" fontId="7" fillId="0" borderId="465" xfId="0" applyNumberFormat="1" applyFont="1" applyFill="1" applyBorder="1" applyAlignment="1" applyProtection="1">
      <alignment horizontal="center" vertical="top"/>
    </xf>
    <xf numFmtId="0" fontId="7" fillId="0" borderId="455" xfId="0" applyNumberFormat="1" applyFont="1" applyFill="1" applyBorder="1" applyAlignment="1" applyProtection="1">
      <alignment horizontal="center" vertical="top"/>
    </xf>
    <xf numFmtId="0" fontId="7" fillId="0" borderId="293" xfId="0" applyNumberFormat="1" applyFont="1" applyFill="1" applyBorder="1" applyAlignment="1" applyProtection="1">
      <alignment horizontal="center" wrapText="1"/>
    </xf>
    <xf numFmtId="0" fontId="7" fillId="0" borderId="456" xfId="0" applyNumberFormat="1" applyFont="1" applyFill="1" applyBorder="1" applyAlignment="1" applyProtection="1">
      <alignment horizontal="center"/>
    </xf>
    <xf numFmtId="49" fontId="7" fillId="9" borderId="294" xfId="77" applyBorder="1">
      <alignment horizontal="center"/>
    </xf>
    <xf numFmtId="0" fontId="7" fillId="0" borderId="466" xfId="0" applyNumberFormat="1" applyFont="1" applyFill="1" applyBorder="1" applyAlignment="1" applyProtection="1">
      <alignment horizontal="center" vertical="top"/>
    </xf>
    <xf numFmtId="166" fontId="5" fillId="0" borderId="457" xfId="0" applyNumberFormat="1" applyFont="1" applyFill="1" applyBorder="1" applyAlignment="1" applyProtection="1">
      <alignment vertical="center"/>
    </xf>
    <xf numFmtId="166" fontId="4" fillId="7" borderId="462" xfId="22" applyBorder="1">
      <alignment vertical="center"/>
      <protection locked="0"/>
    </xf>
    <xf numFmtId="166" fontId="2" fillId="11" borderId="266" xfId="18" applyBorder="1">
      <alignment vertical="center"/>
    </xf>
    <xf numFmtId="166" fontId="5" fillId="0" borderId="49" xfId="19" applyBorder="1">
      <alignment horizontal="right" vertical="center"/>
    </xf>
    <xf numFmtId="166" fontId="4" fillId="0" borderId="457" xfId="0" applyNumberFormat="1" applyFont="1" applyFill="1" applyBorder="1" applyAlignment="1" applyProtection="1">
      <alignment vertical="center"/>
    </xf>
    <xf numFmtId="166" fontId="4" fillId="10" borderId="454" xfId="23" applyBorder="1">
      <alignment vertical="center"/>
      <protection locked="0"/>
    </xf>
    <xf numFmtId="166" fontId="2" fillId="11" borderId="467" xfId="18" applyBorder="1">
      <alignment vertical="center"/>
    </xf>
    <xf numFmtId="166" fontId="4" fillId="10" borderId="468" xfId="23" applyBorder="1">
      <alignment vertical="center"/>
      <protection locked="0"/>
    </xf>
    <xf numFmtId="166" fontId="2" fillId="0" borderId="469" xfId="0" applyNumberFormat="1" applyFont="1" applyFill="1" applyBorder="1" applyAlignment="1" applyProtection="1">
      <alignment horizontal="right" vertical="center" wrapText="1"/>
    </xf>
    <xf numFmtId="166" fontId="4" fillId="10" borderId="293" xfId="23" applyBorder="1">
      <alignment vertical="center"/>
      <protection locked="0"/>
    </xf>
    <xf numFmtId="49" fontId="7" fillId="9" borderId="470" xfId="20" applyBorder="1">
      <alignment horizontal="center"/>
    </xf>
    <xf numFmtId="49" fontId="7" fillId="9" borderId="471" xfId="77" applyBorder="1">
      <alignment horizontal="center"/>
    </xf>
    <xf numFmtId="169" fontId="1" fillId="12" borderId="266" xfId="0" applyNumberFormat="1" applyFont="1" applyFill="1" applyBorder="1" applyAlignment="1" applyProtection="1">
      <alignment horizontal="center" wrapText="1"/>
    </xf>
    <xf numFmtId="0" fontId="5" fillId="0" borderId="474" xfId="0" applyNumberFormat="1" applyFont="1" applyFill="1" applyBorder="1" applyAlignment="1" applyProtection="1">
      <alignment horizontal="center"/>
    </xf>
    <xf numFmtId="0" fontId="5" fillId="0" borderId="447" xfId="0" applyNumberFormat="1" applyFont="1" applyFill="1" applyBorder="1" applyAlignment="1" applyProtection="1">
      <alignment horizontal="center"/>
    </xf>
    <xf numFmtId="169" fontId="1" fillId="12" borderId="468" xfId="0" applyNumberFormat="1" applyFont="1" applyFill="1" applyBorder="1" applyAlignment="1" applyProtection="1">
      <alignment horizontal="center" wrapText="1"/>
    </xf>
    <xf numFmtId="169" fontId="1" fillId="12" borderId="469" xfId="0" applyNumberFormat="1" applyFont="1" applyFill="1" applyBorder="1" applyAlignment="1" applyProtection="1">
      <alignment horizontal="center" wrapText="1"/>
    </xf>
    <xf numFmtId="169" fontId="1" fillId="12" borderId="475" xfId="0" applyNumberFormat="1" applyFont="1" applyFill="1" applyBorder="1" applyAlignment="1" applyProtection="1">
      <alignment horizontal="center" wrapText="1"/>
    </xf>
    <xf numFmtId="0" fontId="1" fillId="0" borderId="288" xfId="0" applyFont="1" applyFill="1" applyBorder="1" applyAlignment="1" applyProtection="1"/>
    <xf numFmtId="0" fontId="5" fillId="0" borderId="94" xfId="0" applyFont="1" applyFill="1" applyBorder="1" applyAlignment="1" applyProtection="1">
      <alignment horizontal="center"/>
    </xf>
    <xf numFmtId="166" fontId="4" fillId="7" borderId="378" xfId="22" applyBorder="1">
      <alignment vertical="center"/>
      <protection locked="0"/>
    </xf>
    <xf numFmtId="166" fontId="5" fillId="0" borderId="294" xfId="2" applyFont="1" applyFill="1" applyBorder="1">
      <alignment vertical="center"/>
    </xf>
    <xf numFmtId="49" fontId="7" fillId="0" borderId="294" xfId="21" applyFill="1" applyBorder="1">
      <alignment horizontal="center" vertical="center"/>
    </xf>
    <xf numFmtId="0" fontId="2" fillId="0" borderId="106" xfId="0" quotePrefix="1" applyNumberFormat="1" applyFont="1" applyFill="1" applyBorder="1" applyAlignment="1" applyProtection="1">
      <alignment horizontal="left" vertical="center" wrapText="1" indent="1"/>
    </xf>
    <xf numFmtId="0" fontId="4" fillId="0" borderId="294" xfId="0" applyNumberFormat="1" applyFont="1" applyFill="1" applyBorder="1" applyAlignment="1" applyProtection="1">
      <alignment horizontal="left" vertical="center" wrapText="1" indent="1"/>
    </xf>
    <xf numFmtId="166" fontId="4" fillId="13" borderId="463" xfId="25" applyBorder="1">
      <alignment horizontal="right" vertical="center"/>
      <protection locked="0"/>
    </xf>
    <xf numFmtId="0" fontId="4" fillId="0" borderId="294" xfId="0" applyNumberFormat="1" applyFont="1" applyFill="1" applyBorder="1" applyAlignment="1" applyProtection="1">
      <alignment horizontal="left" vertical="center"/>
    </xf>
    <xf numFmtId="0" fontId="0" fillId="12" borderId="0" xfId="0" applyFill="1"/>
    <xf numFmtId="0" fontId="74" fillId="12" borderId="0" xfId="0" applyFont="1" applyFill="1"/>
    <xf numFmtId="0" fontId="75" fillId="0" borderId="0" xfId="0" applyFont="1"/>
    <xf numFmtId="0" fontId="25" fillId="0" borderId="397" xfId="0" applyNumberFormat="1" applyFont="1" applyFill="1" applyBorder="1" applyAlignment="1" applyProtection="1">
      <alignment horizontal="center"/>
    </xf>
    <xf numFmtId="0" fontId="4" fillId="12" borderId="0" xfId="0" applyNumberFormat="1" applyFont="1" applyFill="1" applyBorder="1" applyAlignment="1" applyProtection="1">
      <alignment horizontal="left" vertical="center" indent="1"/>
    </xf>
    <xf numFmtId="166" fontId="4" fillId="12" borderId="0" xfId="22" applyFill="1" applyBorder="1">
      <alignment vertical="center"/>
      <protection locked="0"/>
    </xf>
    <xf numFmtId="166" fontId="4" fillId="12" borderId="0" xfId="23" applyFill="1" applyBorder="1">
      <alignment vertical="center"/>
      <protection locked="0"/>
    </xf>
    <xf numFmtId="0" fontId="4" fillId="0" borderId="455" xfId="0" applyNumberFormat="1" applyFont="1" applyFill="1" applyBorder="1" applyAlignment="1" applyProtection="1">
      <alignment horizontal="left" vertical="center" indent="1"/>
    </xf>
    <xf numFmtId="49" fontId="7" fillId="9" borderId="455" xfId="21" applyBorder="1">
      <alignment horizontal="center" vertical="center"/>
    </xf>
    <xf numFmtId="0" fontId="2" fillId="0" borderId="293" xfId="0" applyNumberFormat="1" applyFont="1" applyFill="1" applyBorder="1" applyAlignment="1" applyProtection="1">
      <alignment horizontal="center" vertical="center"/>
    </xf>
    <xf numFmtId="49" fontId="7" fillId="12" borderId="0" xfId="21" applyFill="1" applyBorder="1">
      <alignment horizontal="center" vertical="center"/>
    </xf>
    <xf numFmtId="0" fontId="2" fillId="12" borderId="0" xfId="0" applyNumberFormat="1" applyFont="1" applyFill="1" applyBorder="1" applyAlignment="1" applyProtection="1">
      <alignment horizontal="center" vertical="center"/>
    </xf>
    <xf numFmtId="166" fontId="5" fillId="0" borderId="455" xfId="26" applyBorder="1">
      <alignment horizontal="right" vertical="center"/>
    </xf>
    <xf numFmtId="0" fontId="4" fillId="0" borderId="397" xfId="0" applyNumberFormat="1" applyFont="1" applyFill="1" applyBorder="1" applyAlignment="1" applyProtection="1">
      <alignment horizontal="left" vertical="center" indent="1"/>
    </xf>
    <xf numFmtId="166" fontId="4" fillId="7" borderId="397" xfId="22" applyBorder="1">
      <alignment vertical="center"/>
      <protection locked="0"/>
    </xf>
    <xf numFmtId="166" fontId="4" fillId="10" borderId="397" xfId="23" applyBorder="1">
      <alignment vertical="center"/>
      <protection locked="0"/>
    </xf>
    <xf numFmtId="0" fontId="2" fillId="0" borderId="397" xfId="0" applyNumberFormat="1" applyFont="1" applyFill="1" applyBorder="1" applyAlignment="1" applyProtection="1">
      <alignment horizontal="center" vertical="center"/>
    </xf>
    <xf numFmtId="0" fontId="17" fillId="0" borderId="0" xfId="0" quotePrefix="1" applyNumberFormat="1" applyFont="1" applyFill="1" applyBorder="1" applyAlignment="1" applyProtection="1">
      <alignment horizontal="left" vertical="center" indent="1"/>
    </xf>
    <xf numFmtId="166" fontId="23" fillId="0" borderId="0" xfId="26" applyFont="1" applyFill="1" applyBorder="1">
      <alignment horizontal="right" vertical="center"/>
    </xf>
    <xf numFmtId="166" fontId="17" fillId="0" borderId="0" xfId="22" applyFont="1" applyFill="1" applyBorder="1">
      <alignment vertical="center"/>
      <protection locked="0"/>
    </xf>
    <xf numFmtId="166" fontId="17" fillId="0" borderId="0" xfId="23" applyFont="1" applyFill="1" applyBorder="1">
      <alignment vertical="center"/>
      <protection locked="0"/>
    </xf>
    <xf numFmtId="166" fontId="5" fillId="0" borderId="412" xfId="26" applyBorder="1">
      <alignment horizontal="right" vertical="center"/>
    </xf>
    <xf numFmtId="166" fontId="4" fillId="7" borderId="412" xfId="22" applyBorder="1">
      <alignment vertical="center"/>
      <protection locked="0"/>
    </xf>
    <xf numFmtId="0" fontId="1" fillId="0" borderId="468" xfId="0" applyNumberFormat="1" applyFont="1" applyFill="1" applyBorder="1" applyAlignment="1" applyProtection="1">
      <alignment vertical="center"/>
    </xf>
    <xf numFmtId="166" fontId="5" fillId="0" borderId="456" xfId="19" applyBorder="1">
      <alignment horizontal="right" vertical="center"/>
    </xf>
    <xf numFmtId="0" fontId="4" fillId="23" borderId="378" xfId="75" applyBorder="1" applyAlignment="1">
      <alignment horizontal="left" vertical="center" wrapText="1" indent="1"/>
    </xf>
    <xf numFmtId="166" fontId="5" fillId="0" borderId="378" xfId="26" applyBorder="1">
      <alignment horizontal="right" vertical="center"/>
    </xf>
    <xf numFmtId="0" fontId="2" fillId="0" borderId="412" xfId="0" applyNumberFormat="1" applyFont="1" applyFill="1" applyBorder="1" applyAlignment="1" applyProtection="1">
      <alignment horizontal="left" vertical="center" wrapText="1" indent="1"/>
    </xf>
    <xf numFmtId="0" fontId="1" fillId="0" borderId="456" xfId="0" applyNumberFormat="1" applyFont="1" applyFill="1" applyBorder="1" applyAlignment="1" applyProtection="1">
      <alignment vertical="center"/>
    </xf>
    <xf numFmtId="166" fontId="2" fillId="11" borderId="476" xfId="18" applyBorder="1">
      <alignment vertical="center"/>
    </xf>
    <xf numFmtId="0" fontId="1" fillId="0" borderId="405" xfId="0" applyNumberFormat="1" applyFont="1" applyFill="1" applyBorder="1" applyAlignment="1" applyProtection="1">
      <alignment horizontal="left" vertical="center"/>
    </xf>
    <xf numFmtId="0" fontId="1" fillId="0" borderId="402" xfId="0" applyNumberFormat="1" applyFont="1" applyFill="1" applyBorder="1" applyAlignment="1" applyProtection="1">
      <alignment horizontal="left" vertical="center"/>
    </xf>
    <xf numFmtId="0" fontId="4" fillId="0" borderId="402" xfId="0" quotePrefix="1" applyNumberFormat="1" applyFont="1" applyFill="1" applyBorder="1" applyAlignment="1" applyProtection="1">
      <alignment horizontal="center" vertical="center"/>
    </xf>
    <xf numFmtId="166" fontId="2" fillId="0" borderId="287" xfId="0" quotePrefix="1" applyNumberFormat="1" applyFont="1" applyFill="1" applyBorder="1" applyAlignment="1" applyProtection="1">
      <alignment horizontal="left" vertical="center" indent="1"/>
    </xf>
    <xf numFmtId="166" fontId="1" fillId="0" borderId="402" xfId="0" applyNumberFormat="1" applyFont="1" applyFill="1" applyBorder="1" applyAlignment="1" applyProtection="1">
      <alignment vertical="center"/>
    </xf>
    <xf numFmtId="49" fontId="7" fillId="9" borderId="402" xfId="0" applyNumberFormat="1" applyFont="1" applyFill="1" applyBorder="1" applyAlignment="1" applyProtection="1">
      <alignment horizontal="center" vertical="center"/>
    </xf>
    <xf numFmtId="0" fontId="52" fillId="12" borderId="0" xfId="0" applyFont="1" applyFill="1"/>
    <xf numFmtId="0" fontId="76" fillId="12" borderId="0" xfId="0" applyFont="1" applyFill="1"/>
    <xf numFmtId="0" fontId="77" fillId="12" borderId="0" xfId="0" applyFont="1" applyFill="1"/>
    <xf numFmtId="0" fontId="5" fillId="0" borderId="119"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center" wrapText="1"/>
    </xf>
    <xf numFmtId="0" fontId="9" fillId="0" borderId="284" xfId="0" quotePrefix="1" applyFont="1" applyBorder="1" applyAlignment="1">
      <alignment horizontal="center"/>
    </xf>
    <xf numFmtId="0" fontId="9" fillId="0" borderId="277" xfId="0" quotePrefix="1" applyFont="1" applyBorder="1" applyAlignment="1">
      <alignment horizontal="center"/>
    </xf>
    <xf numFmtId="0" fontId="9" fillId="0" borderId="278" xfId="0" quotePrefix="1" applyFont="1" applyBorder="1" applyAlignment="1">
      <alignment horizontal="center"/>
    </xf>
    <xf numFmtId="0" fontId="5" fillId="0" borderId="288" xfId="0" applyNumberFormat="1" applyFont="1" applyFill="1" applyBorder="1" applyAlignment="1" applyProtection="1">
      <alignment horizontal="left" vertical="center"/>
    </xf>
    <xf numFmtId="0" fontId="22" fillId="0" borderId="288" xfId="0" applyNumberFormat="1" applyFont="1" applyFill="1" applyBorder="1" applyAlignment="1" applyProtection="1">
      <alignment horizontal="left" vertical="center"/>
    </xf>
    <xf numFmtId="0" fontId="5" fillId="0" borderId="400" xfId="0" applyFont="1" applyBorder="1" applyAlignment="1">
      <alignment horizontal="center" wrapText="1"/>
    </xf>
    <xf numFmtId="0" fontId="5" fillId="0" borderId="0" xfId="0" applyFont="1" applyBorder="1" applyAlignment="1">
      <alignment horizontal="center" wrapText="1"/>
    </xf>
    <xf numFmtId="0" fontId="5" fillId="0" borderId="288" xfId="0" applyNumberFormat="1" applyFont="1" applyFill="1" applyBorder="1" applyAlignment="1" applyProtection="1">
      <alignment horizontal="left" vertical="center" wrapText="1"/>
    </xf>
    <xf numFmtId="0" fontId="4" fillId="0" borderId="78" xfId="0" applyNumberFormat="1" applyFont="1" applyFill="1" applyBorder="1" applyAlignment="1" applyProtection="1">
      <alignment horizontal="left" vertical="center" wrapText="1"/>
    </xf>
    <xf numFmtId="0" fontId="4" fillId="0" borderId="87" xfId="0" applyNumberFormat="1" applyFont="1" applyFill="1" applyBorder="1" applyAlignment="1" applyProtection="1">
      <alignment horizontal="left" vertical="center" wrapText="1"/>
    </xf>
    <xf numFmtId="0" fontId="4" fillId="0" borderId="172" xfId="0" applyNumberFormat="1" applyFont="1" applyFill="1" applyBorder="1" applyAlignment="1" applyProtection="1">
      <alignment horizontal="left" vertical="center" wrapText="1"/>
    </xf>
    <xf numFmtId="0" fontId="5" fillId="0" borderId="25" xfId="0" applyNumberFormat="1" applyFont="1" applyFill="1" applyBorder="1" applyAlignment="1" applyProtection="1">
      <alignment horizontal="left" vertical="center" wrapText="1"/>
    </xf>
    <xf numFmtId="0" fontId="5" fillId="0" borderId="272" xfId="0" applyNumberFormat="1" applyFont="1" applyFill="1" applyBorder="1" applyAlignment="1" applyProtection="1">
      <alignment horizontal="center"/>
    </xf>
    <xf numFmtId="0" fontId="5" fillId="0" borderId="472" xfId="0" applyNumberFormat="1" applyFont="1" applyFill="1" applyBorder="1" applyAlignment="1" applyProtection="1">
      <alignment horizontal="center"/>
    </xf>
    <xf numFmtId="0" fontId="5" fillId="0" borderId="473" xfId="0" applyNumberFormat="1" applyFont="1" applyFill="1" applyBorder="1" applyAlignment="1" applyProtection="1">
      <alignment horizontal="center"/>
    </xf>
    <xf numFmtId="0" fontId="1" fillId="0" borderId="288" xfId="0" applyNumberFormat="1" applyFont="1" applyFill="1" applyBorder="1" applyAlignment="1" applyProtection="1">
      <alignment horizontal="left" vertical="top" wrapText="1"/>
    </xf>
    <xf numFmtId="0" fontId="1" fillId="0" borderId="361" xfId="0" applyNumberFormat="1" applyFont="1" applyFill="1" applyBorder="1" applyAlignment="1" applyProtection="1">
      <alignment horizontal="left" vertical="top" wrapText="1"/>
    </xf>
    <xf numFmtId="0" fontId="1" fillId="0" borderId="396" xfId="0" applyNumberFormat="1" applyFont="1" applyFill="1" applyBorder="1" applyAlignment="1" applyProtection="1">
      <alignment horizontal="left" vertical="top" wrapText="1"/>
    </xf>
    <xf numFmtId="0" fontId="1" fillId="0" borderId="288" xfId="0" applyNumberFormat="1" applyFont="1" applyFill="1" applyBorder="1" applyAlignment="1" applyProtection="1">
      <alignment horizontal="left" vertical="top"/>
    </xf>
    <xf numFmtId="0" fontId="27" fillId="0" borderId="85" xfId="0" applyNumberFormat="1" applyFont="1" applyFill="1" applyBorder="1" applyAlignment="1" applyProtection="1">
      <alignment horizontal="center" vertical="center" wrapText="1"/>
    </xf>
    <xf numFmtId="0" fontId="27" fillId="0" borderId="85" xfId="0" applyNumberFormat="1" applyFont="1" applyFill="1" applyBorder="1" applyAlignment="1" applyProtection="1">
      <alignment horizontal="center" vertical="center"/>
    </xf>
    <xf numFmtId="0" fontId="4" fillId="0" borderId="384" xfId="0" quotePrefix="1" applyNumberFormat="1" applyFont="1" applyFill="1" applyBorder="1" applyAlignment="1" applyProtection="1">
      <alignment horizontal="center" vertical="center"/>
    </xf>
    <xf numFmtId="0" fontId="4" fillId="0" borderId="377" xfId="0" quotePrefix="1" applyNumberFormat="1" applyFont="1" applyFill="1" applyBorder="1" applyAlignment="1" applyProtection="1">
      <alignment horizontal="center" vertical="center"/>
    </xf>
    <xf numFmtId="0" fontId="4" fillId="0" borderId="93" xfId="0" quotePrefix="1" applyNumberFormat="1" applyFont="1" applyFill="1" applyBorder="1" applyAlignment="1" applyProtection="1">
      <alignment horizontal="center" vertical="center"/>
    </xf>
    <xf numFmtId="0" fontId="4" fillId="0" borderId="384" xfId="0" applyNumberFormat="1" applyFont="1" applyFill="1" applyBorder="1" applyAlignment="1" applyProtection="1">
      <alignment horizontal="center" vertical="center"/>
    </xf>
    <xf numFmtId="0" fontId="4" fillId="0" borderId="377" xfId="0" applyNumberFormat="1" applyFont="1" applyFill="1" applyBorder="1" applyAlignment="1" applyProtection="1">
      <alignment horizontal="center" vertical="center"/>
    </xf>
    <xf numFmtId="0" fontId="4" fillId="0" borderId="93" xfId="0" applyNumberFormat="1" applyFont="1" applyFill="1" applyBorder="1" applyAlignment="1" applyProtection="1">
      <alignment horizontal="center" vertical="center"/>
    </xf>
    <xf numFmtId="0" fontId="5" fillId="0" borderId="288" xfId="0" applyNumberFormat="1" applyFont="1" applyFill="1" applyBorder="1" applyAlignment="1" applyProtection="1">
      <alignment horizontal="left" vertical="top" wrapText="1"/>
    </xf>
    <xf numFmtId="0" fontId="65" fillId="0" borderId="0" xfId="0" applyFont="1" applyAlignment="1" applyProtection="1">
      <alignment horizontal="left" vertical="top" wrapText="1"/>
    </xf>
    <xf numFmtId="0" fontId="60" fillId="0" borderId="0" xfId="0" applyFont="1" applyAlignment="1">
      <alignment wrapText="1"/>
    </xf>
    <xf numFmtId="0" fontId="25" fillId="0" borderId="477" xfId="0" applyNumberFormat="1" applyFont="1" applyFill="1" applyBorder="1" applyAlignment="1" applyProtection="1">
      <alignment horizontal="center"/>
    </xf>
    <xf numFmtId="49" fontId="7" fillId="9" borderId="67" xfId="77" applyBorder="1">
      <alignment horizontal="center"/>
    </xf>
    <xf numFmtId="0" fontId="1" fillId="0" borderId="469" xfId="0" applyNumberFormat="1" applyFont="1" applyFill="1" applyBorder="1" applyAlignment="1" applyProtection="1">
      <alignment vertical="center"/>
    </xf>
    <xf numFmtId="166" fontId="5" fillId="0" borderId="469" xfId="19" applyBorder="1">
      <alignment horizontal="right" vertical="center"/>
    </xf>
    <xf numFmtId="166" fontId="5" fillId="0" borderId="451" xfId="19" applyBorder="1">
      <alignment horizontal="right" vertical="center"/>
    </xf>
  </cellXfs>
  <cellStyles count="85">
    <cellStyle name="%" xfId="42"/>
    <cellStyle name="_Calc" xfId="2"/>
    <cellStyle name="_CalcBold" xfId="26"/>
    <cellStyle name="_CalcTotal" xfId="19"/>
    <cellStyle name="_CharityTitle" xfId="75"/>
    <cellStyle name="_CharityTotalCol" xfId="76"/>
    <cellStyle name="_Confirmation" xfId="72"/>
    <cellStyle name="_InputCY" xfId="22"/>
    <cellStyle name="_InputNewFT" xfId="25"/>
    <cellStyle name="_InputOptional" xfId="79"/>
    <cellStyle name="_InputPY" xfId="23"/>
    <cellStyle name="_InputPYNew" xfId="84"/>
    <cellStyle name="_InputPYS" xfId="74"/>
    <cellStyle name="_Maincode" xfId="20"/>
    <cellStyle name="_Maincode_PPY" xfId="78"/>
    <cellStyle name="_Maincode_PY" xfId="77"/>
    <cellStyle name="_No_Input" xfId="18"/>
    <cellStyle name="_Note" xfId="24"/>
    <cellStyle name="_Populated" xfId="80"/>
    <cellStyle name="_Subcode" xfId="21"/>
    <cellStyle name="_TextEntry" xfId="17"/>
    <cellStyle name="0,0_x000d__x000a_NA_x000d__x000a_" xfId="9"/>
    <cellStyle name="BusWHead" xfId="82"/>
    <cellStyle name="BusWTot" xfId="83"/>
    <cellStyle name="Calc" xfId="30"/>
    <cellStyle name="Calc - Blue" xfId="31"/>
    <cellStyle name="Calc - Grey" xfId="32"/>
    <cellStyle name="Calc - White" xfId="33"/>
    <cellStyle name="Calculated Field" xfId="34"/>
    <cellStyle name="Check Cell" xfId="29" builtinId="23" hidden="1"/>
    <cellStyle name="Check Cell" xfId="65" builtinId="23" hidden="1"/>
    <cellStyle name="Check Cell" xfId="69" builtinId="23" hidden="1"/>
    <cellStyle name="Check Cell" xfId="70" builtinId="23" hidden="1"/>
    <cellStyle name="CodeHeading" xfId="35"/>
    <cellStyle name="CoverTextNotes" xfId="47"/>
    <cellStyle name="DataEntry" xfId="81"/>
    <cellStyle name="Exception" xfId="3"/>
    <cellStyle name="Greyed out" xfId="4"/>
    <cellStyle name="H1" xfId="48"/>
    <cellStyle name="H2" xfId="49"/>
    <cellStyle name="H3" xfId="11"/>
    <cellStyle name="H3Bold" xfId="50"/>
    <cellStyle name="Header0" xfId="15"/>
    <cellStyle name="Hyperlink" xfId="1" builtinId="8"/>
    <cellStyle name="IndentedPlain" xfId="12"/>
    <cellStyle name="Input" xfId="27" builtinId="20" hidden="1"/>
    <cellStyle name="Input" xfId="63" builtinId="20" hidden="1"/>
    <cellStyle name="Input" xfId="67" builtinId="20" hidden="1"/>
    <cellStyle name="Input" xfId="66" builtinId="20" hidden="1"/>
    <cellStyle name="Input 1" xfId="36"/>
    <cellStyle name="Input 2" xfId="37"/>
    <cellStyle name="Input Cell" xfId="38"/>
    <cellStyle name="Linked Cell" xfId="28" builtinId="24" hidden="1"/>
    <cellStyle name="Linked Cell" xfId="64" builtinId="24" hidden="1"/>
    <cellStyle name="Linked Cell" xfId="68" builtinId="24" hidden="1"/>
    <cellStyle name="Linked Cell" xfId="71" builtinId="24" hidden="1"/>
    <cellStyle name="Named Range" xfId="5"/>
    <cellStyle name="Named Range Cells" xfId="6"/>
    <cellStyle name="Named Range Tag" xfId="7"/>
    <cellStyle name="NB" xfId="10"/>
    <cellStyle name="Normal" xfId="0" builtinId="0" customBuiltin="1"/>
    <cellStyle name="NoteHeading" xfId="16"/>
    <cellStyle name="NoteItem" xfId="46"/>
    <cellStyle name="NoteNum" xfId="13"/>
    <cellStyle name="NoteSection" xfId="51"/>
    <cellStyle name="NoteSubItem" xfId="44"/>
    <cellStyle name="NoteSubTotal" xfId="52"/>
    <cellStyle name="OpSub" xfId="53"/>
    <cellStyle name="Plain" xfId="14"/>
    <cellStyle name="SectHeader" xfId="54"/>
    <cellStyle name="SectHeaderLev2" xfId="55"/>
    <cellStyle name="SectLev2SubTotal" xfId="56"/>
    <cellStyle name="SectSubHeader" xfId="43"/>
    <cellStyle name="SectSubHeaderTotal" xfId="45"/>
    <cellStyle name="SectSubTotal" xfId="57"/>
    <cellStyle name="SubNoteNum" xfId="58"/>
    <cellStyle name="SubNoteSection" xfId="59"/>
    <cellStyle name="SubNoteSectionTotal" xfId="60"/>
    <cellStyle name="TextEntry" xfId="61"/>
    <cellStyle name="TextEntryPY" xfId="73"/>
    <cellStyle name="Title 1" xfId="39"/>
    <cellStyle name="Title 2" xfId="40"/>
    <cellStyle name="Title 3" xfId="41"/>
    <cellStyle name="Title 4" xfId="8"/>
    <cellStyle name="ValNum" xfId="62"/>
  </cellStyles>
  <dxfs count="2">
    <dxf>
      <font>
        <b/>
        <i val="0"/>
        <color rgb="FFFF0000"/>
      </font>
    </dxf>
    <dxf>
      <font>
        <b/>
        <i val="0"/>
        <strike val="0"/>
        <color theme="0" tint="-4.9989318521683403E-2"/>
      </font>
      <fill>
        <patternFill>
          <bgColor rgb="FFFF0000"/>
        </patternFill>
      </fill>
    </dxf>
  </dxfs>
  <tableStyles count="0" defaultTableStyle="TableStyleMedium9" defaultPivotStyle="PivotStyleLight16"/>
  <colors>
    <mruColors>
      <color rgb="FFFFCCFF"/>
      <color rgb="FF0000FF"/>
      <color rgb="FF99FF99"/>
      <color rgb="FF99FFCC"/>
      <color rgb="FFCCFFCC"/>
      <color rgb="FF66FFFF"/>
      <color rgb="FFFFFF99"/>
      <color rgb="FFFFCC99"/>
      <color rgb="FFCCFFFF"/>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11</xdr:col>
      <xdr:colOff>523875</xdr:colOff>
      <xdr:row>7</xdr:row>
      <xdr:rowOff>115661</xdr:rowOff>
    </xdr:from>
    <xdr:to>
      <xdr:col>15</xdr:col>
      <xdr:colOff>321469</xdr:colOff>
      <xdr:row>10</xdr:row>
      <xdr:rowOff>39120</xdr:rowOff>
    </xdr:to>
    <xdr:sp macro="" textlink="">
      <xdr:nvSpPr>
        <xdr:cNvPr id="2" name="TextBox 1"/>
        <xdr:cNvSpPr txBox="1"/>
      </xdr:nvSpPr>
      <xdr:spPr>
        <a:xfrm>
          <a:off x="11715750" y="1437255"/>
          <a:ext cx="3286125" cy="7092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0000FF"/>
              </a:solidFill>
            </a:rPr>
            <a:t>Permanently employed</a:t>
          </a:r>
          <a:r>
            <a:rPr lang="en-GB" sz="1100" b="0">
              <a:solidFill>
                <a:srgbClr val="0000FF"/>
              </a:solidFill>
            </a:rPr>
            <a:t> - this is</a:t>
          </a:r>
          <a:r>
            <a:rPr lang="en-GB" sz="1100" b="0" baseline="0">
              <a:solidFill>
                <a:srgbClr val="0000FF"/>
              </a:solidFill>
            </a:rPr>
            <a:t> staff permanently employed by the FT and includes staff on outward secondment or loan to other organisations.</a:t>
          </a:r>
          <a:endParaRPr lang="en-GB" sz="1100" b="0">
            <a:solidFill>
              <a:srgbClr val="0000FF"/>
            </a:solidFill>
          </a:endParaRPr>
        </a:p>
      </xdr:txBody>
    </xdr:sp>
    <xdr:clientData/>
  </xdr:twoCellAnchor>
  <xdr:twoCellAnchor>
    <xdr:from>
      <xdr:col>11</xdr:col>
      <xdr:colOff>500062</xdr:colOff>
      <xdr:row>11</xdr:row>
      <xdr:rowOff>127566</xdr:rowOff>
    </xdr:from>
    <xdr:to>
      <xdr:col>17</xdr:col>
      <xdr:colOff>141175</xdr:colOff>
      <xdr:row>14</xdr:row>
      <xdr:rowOff>214313</xdr:rowOff>
    </xdr:to>
    <xdr:sp macro="" textlink="">
      <xdr:nvSpPr>
        <xdr:cNvPr id="4" name="TextBox 3"/>
        <xdr:cNvSpPr txBox="1"/>
      </xdr:nvSpPr>
      <xdr:spPr>
        <a:xfrm>
          <a:off x="11691937" y="2401660"/>
          <a:ext cx="4725082" cy="9559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u="none" strike="noStrike" baseline="0" smtClean="0">
              <a:solidFill>
                <a:srgbClr val="0000FF"/>
              </a:solidFill>
              <a:latin typeface="+mn-lt"/>
              <a:ea typeface="+mn-ea"/>
              <a:cs typeface="+mn-cs"/>
            </a:rPr>
            <a:t>Others </a:t>
          </a:r>
          <a:r>
            <a:rPr lang="en-GB" sz="1100" b="0" i="0" u="none" strike="noStrike" baseline="0" smtClean="0">
              <a:solidFill>
                <a:srgbClr val="0000FF"/>
              </a:solidFill>
              <a:latin typeface="+mn-lt"/>
              <a:ea typeface="+mn-ea"/>
              <a:cs typeface="+mn-cs"/>
            </a:rPr>
            <a:t>– this is others engaged on the objectives of the FT and will include staff on inward secondment or loan from other organisations, agency/temporary staff and contract staff. “Contract staff” means staff engaged by the  FT on a contract to undertake a project or task. It does not include amounts payable to contractors in respect of the provision of services (e.g. cleaning or security). </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4</xdr:col>
      <xdr:colOff>123295</xdr:colOff>
      <xdr:row>24</xdr:row>
      <xdr:rowOff>6084</xdr:rowOff>
    </xdr:from>
    <xdr:to>
      <xdr:col>5</xdr:col>
      <xdr:colOff>489478</xdr:colOff>
      <xdr:row>27</xdr:row>
      <xdr:rowOff>97101</xdr:rowOff>
    </xdr:to>
    <xdr:sp macro="" textlink="">
      <xdr:nvSpPr>
        <xdr:cNvPr id="241668" name="Text Box 4" hidden="1"/>
        <xdr:cNvSpPr txBox="1">
          <a:spLocks noChangeArrowheads="1"/>
        </xdr:cNvSpPr>
      </xdr:nvSpPr>
      <xdr:spPr bwMode="auto">
        <a:xfrm>
          <a:off x="4619625" y="5438775"/>
          <a:ext cx="1219200" cy="8001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1.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N18"/>
  <sheetViews>
    <sheetView showGridLines="0" tabSelected="1" zoomScale="80" zoomScaleNormal="80" workbookViewId="0"/>
  </sheetViews>
  <sheetFormatPr defaultRowHeight="12.75"/>
  <cols>
    <col min="1" max="16384" width="9.140625" style="1731"/>
  </cols>
  <sheetData>
    <row r="2" spans="2:14" ht="15">
      <c r="B2" s="1732"/>
    </row>
    <row r="3" spans="2:14" ht="23.25">
      <c r="B3" s="1733" t="s">
        <v>1123</v>
      </c>
    </row>
    <row r="4" spans="2:14" ht="15">
      <c r="B4" s="1732"/>
    </row>
    <row r="5" spans="2:14" ht="15">
      <c r="B5" s="1732"/>
    </row>
    <row r="6" spans="2:14" ht="19.5">
      <c r="B6" s="1767" t="s">
        <v>1682</v>
      </c>
      <c r="C6" s="1768"/>
      <c r="D6" s="1768"/>
      <c r="E6" s="1768"/>
      <c r="F6" s="1768"/>
      <c r="G6" s="1768"/>
      <c r="H6" s="1768"/>
      <c r="I6" s="1768"/>
      <c r="J6" s="1768"/>
      <c r="K6" s="1768"/>
      <c r="L6" s="1768"/>
      <c r="M6" s="1768"/>
      <c r="N6" s="1768"/>
    </row>
    <row r="7" spans="2:14" ht="19.5">
      <c r="B7" s="1769"/>
      <c r="C7" s="1768"/>
      <c r="D7" s="1768"/>
      <c r="E7" s="1768"/>
      <c r="F7" s="1768"/>
      <c r="G7" s="1768"/>
      <c r="H7" s="1768"/>
      <c r="I7" s="1768"/>
      <c r="J7" s="1768"/>
      <c r="K7" s="1768"/>
      <c r="L7" s="1768"/>
      <c r="M7" s="1768"/>
      <c r="N7" s="1768"/>
    </row>
    <row r="8" spans="2:14" ht="19.5">
      <c r="B8" s="1769" t="s">
        <v>1680</v>
      </c>
      <c r="C8" s="1768"/>
      <c r="D8" s="1768"/>
      <c r="E8" s="1768"/>
      <c r="F8" s="1768"/>
      <c r="G8" s="1768"/>
      <c r="H8" s="1768"/>
      <c r="I8" s="1768"/>
      <c r="J8" s="1768"/>
      <c r="K8" s="1768"/>
      <c r="L8" s="1768"/>
      <c r="M8" s="1768"/>
      <c r="N8" s="1768"/>
    </row>
    <row r="9" spans="2:14" ht="19.5">
      <c r="B9" s="1769" t="s">
        <v>1685</v>
      </c>
      <c r="C9" s="1768"/>
      <c r="D9" s="1768"/>
      <c r="E9" s="1768"/>
      <c r="F9" s="1768"/>
      <c r="G9" s="1768"/>
      <c r="H9" s="1768"/>
      <c r="I9" s="1768"/>
      <c r="J9" s="1768"/>
      <c r="K9" s="1768"/>
      <c r="L9" s="1768"/>
      <c r="M9" s="1768"/>
      <c r="N9" s="1768"/>
    </row>
    <row r="10" spans="2:14" ht="19.5">
      <c r="B10" s="1769"/>
      <c r="C10" s="1768"/>
      <c r="D10" s="1768"/>
      <c r="E10" s="1768"/>
      <c r="F10" s="1768"/>
      <c r="G10" s="1768"/>
      <c r="H10" s="1768"/>
      <c r="I10" s="1768"/>
      <c r="J10" s="1768"/>
      <c r="K10" s="1768"/>
      <c r="L10" s="1768"/>
      <c r="M10" s="1768"/>
      <c r="N10" s="1768"/>
    </row>
    <row r="11" spans="2:14" ht="19.5">
      <c r="B11" s="1769" t="s">
        <v>1686</v>
      </c>
      <c r="C11" s="1768"/>
      <c r="D11" s="1768"/>
      <c r="E11" s="1768"/>
      <c r="F11" s="1768"/>
      <c r="G11" s="1768"/>
      <c r="H11" s="1768"/>
      <c r="I11" s="1768"/>
      <c r="J11" s="1768"/>
      <c r="K11" s="1768"/>
      <c r="L11" s="1768"/>
      <c r="M11" s="1768"/>
      <c r="N11" s="1768"/>
    </row>
    <row r="12" spans="2:14" ht="19.5">
      <c r="B12" s="1769" t="s">
        <v>1687</v>
      </c>
      <c r="C12" s="1768"/>
      <c r="D12" s="1768"/>
      <c r="E12" s="1768"/>
      <c r="F12" s="1768"/>
      <c r="G12" s="1768"/>
      <c r="H12" s="1768"/>
      <c r="I12" s="1768"/>
      <c r="J12" s="1768"/>
      <c r="K12" s="1768"/>
      <c r="L12" s="1768"/>
      <c r="M12" s="1768"/>
      <c r="N12" s="1768"/>
    </row>
    <row r="13" spans="2:14" ht="19.5">
      <c r="B13" s="1769"/>
      <c r="C13" s="1768"/>
      <c r="D13" s="1768"/>
      <c r="E13" s="1768"/>
      <c r="F13" s="1768"/>
      <c r="G13" s="1768"/>
      <c r="H13" s="1768"/>
      <c r="I13" s="1768"/>
      <c r="J13" s="1768"/>
      <c r="K13" s="1768"/>
      <c r="L13" s="1768"/>
      <c r="M13" s="1768"/>
      <c r="N13" s="1768"/>
    </row>
    <row r="14" spans="2:14" ht="19.5">
      <c r="B14" s="1767" t="s">
        <v>1681</v>
      </c>
      <c r="C14" s="1768"/>
      <c r="D14" s="1768"/>
      <c r="E14" s="1768"/>
      <c r="F14" s="1768"/>
      <c r="G14" s="1768"/>
      <c r="H14" s="1768"/>
      <c r="I14" s="1768"/>
      <c r="J14" s="1768"/>
      <c r="K14" s="1768"/>
      <c r="L14" s="1768"/>
      <c r="M14" s="1768"/>
      <c r="N14" s="1768"/>
    </row>
    <row r="15" spans="2:14" ht="19.5">
      <c r="B15" s="1769"/>
      <c r="C15" s="1768"/>
      <c r="D15" s="1768"/>
      <c r="E15" s="1768"/>
      <c r="F15" s="1768"/>
      <c r="G15" s="1768"/>
      <c r="H15" s="1768"/>
      <c r="I15" s="1768"/>
      <c r="J15" s="1768"/>
      <c r="K15" s="1768"/>
      <c r="L15" s="1768"/>
      <c r="M15" s="1768"/>
      <c r="N15" s="1768"/>
    </row>
    <row r="16" spans="2:14" ht="19.5">
      <c r="B16" s="1769"/>
      <c r="C16" s="1768"/>
      <c r="D16" s="1768"/>
      <c r="E16" s="1768"/>
      <c r="F16" s="1768"/>
      <c r="G16" s="1768"/>
      <c r="H16" s="1768"/>
      <c r="I16" s="1768"/>
      <c r="J16" s="1768"/>
      <c r="K16" s="1768"/>
      <c r="L16" s="1768"/>
      <c r="M16" s="1768"/>
      <c r="N16" s="1768"/>
    </row>
    <row r="17" spans="2:14" ht="19.5">
      <c r="B17" s="1769"/>
      <c r="C17" s="1768"/>
      <c r="D17" s="1768"/>
      <c r="E17" s="1768"/>
      <c r="F17" s="1768"/>
      <c r="G17" s="1768"/>
      <c r="H17" s="1768"/>
      <c r="I17" s="1768"/>
      <c r="J17" s="1768"/>
      <c r="K17" s="1768"/>
      <c r="L17" s="1768"/>
      <c r="M17" s="1768"/>
      <c r="N17" s="1768"/>
    </row>
    <row r="18" spans="2:14" ht="19.5">
      <c r="B18" s="1769"/>
      <c r="C18" s="1768"/>
      <c r="D18" s="1768"/>
      <c r="E18" s="1768"/>
      <c r="F18" s="1768"/>
      <c r="G18" s="1768"/>
      <c r="H18" s="1768"/>
      <c r="I18" s="1768"/>
      <c r="J18" s="1768"/>
      <c r="K18" s="1768"/>
      <c r="L18" s="1768"/>
      <c r="M18" s="1768"/>
      <c r="N18" s="1768"/>
    </row>
  </sheetData>
  <sheetProtection password="D5A2" sheet="1" objects="1" scenarios="1"/>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BW91"/>
  <sheetViews>
    <sheetView showGridLines="0" zoomScale="80" zoomScaleNormal="80" workbookViewId="0">
      <selection activeCell="B4" sqref="B4"/>
    </sheetView>
  </sheetViews>
  <sheetFormatPr defaultColWidth="10.7109375" defaultRowHeight="12.75"/>
  <cols>
    <col min="1" max="1" width="4.7109375" style="17" customWidth="1"/>
    <col min="2" max="2" width="50.140625" style="19" customWidth="1"/>
    <col min="3" max="25" width="15.140625" style="17" customWidth="1"/>
    <col min="26" max="16384" width="10.7109375" style="17"/>
  </cols>
  <sheetData>
    <row r="1" spans="1:15" ht="15.75">
      <c r="A1" s="33"/>
      <c r="B1" s="1257" t="s">
        <v>1138</v>
      </c>
      <c r="C1" s="33"/>
      <c r="D1" s="33"/>
      <c r="E1" s="33"/>
      <c r="F1" s="33"/>
    </row>
    <row r="2" spans="1:15">
      <c r="A2" s="33"/>
      <c r="B2" s="42"/>
      <c r="C2" s="33"/>
      <c r="D2" s="33"/>
      <c r="E2" s="33"/>
      <c r="F2" s="33"/>
    </row>
    <row r="3" spans="1:15">
      <c r="A3" s="34"/>
      <c r="B3" s="43" t="s">
        <v>1506</v>
      </c>
      <c r="C3" s="34"/>
      <c r="D3" s="34"/>
      <c r="E3" s="34"/>
      <c r="F3" s="33"/>
    </row>
    <row r="4" spans="1:15">
      <c r="A4" s="34"/>
      <c r="B4" s="96" t="s">
        <v>636</v>
      </c>
      <c r="C4" s="34"/>
      <c r="D4" s="34"/>
      <c r="E4" s="34"/>
      <c r="F4" s="33"/>
    </row>
    <row r="5" spans="1:15">
      <c r="A5" s="34"/>
      <c r="B5" s="33"/>
      <c r="C5" s="34"/>
      <c r="D5" s="34"/>
      <c r="E5" s="34"/>
      <c r="F5" s="33"/>
    </row>
    <row r="6" spans="1:15">
      <c r="A6" s="34"/>
      <c r="B6" s="43" t="s">
        <v>42</v>
      </c>
      <c r="C6"/>
      <c r="D6"/>
      <c r="E6"/>
      <c r="F6"/>
      <c r="G6"/>
      <c r="H6"/>
      <c r="I6"/>
    </row>
    <row r="7" spans="1:15" s="142" customFormat="1" ht="18.75" customHeight="1">
      <c r="A7"/>
      <c r="B7"/>
      <c r="C7"/>
      <c r="D7"/>
      <c r="E7"/>
      <c r="F7"/>
      <c r="G7"/>
      <c r="H7"/>
      <c r="M7" s="1734" t="s">
        <v>1683</v>
      </c>
      <c r="N7" s="1734">
        <v>1</v>
      </c>
    </row>
    <row r="8" spans="1:15" s="18" customFormat="1" ht="18.75" customHeight="1">
      <c r="A8" s="1237">
        <v>1</v>
      </c>
      <c r="B8" s="510"/>
      <c r="C8" s="485" t="s">
        <v>861</v>
      </c>
      <c r="D8" s="485" t="s">
        <v>862</v>
      </c>
      <c r="E8" s="485" t="s">
        <v>863</v>
      </c>
      <c r="F8" s="485" t="s">
        <v>864</v>
      </c>
      <c r="G8" s="485" t="s">
        <v>865</v>
      </c>
      <c r="H8" s="1191" t="s">
        <v>866</v>
      </c>
      <c r="I8" s="1191" t="s">
        <v>867</v>
      </c>
      <c r="J8" s="1191" t="s">
        <v>868</v>
      </c>
      <c r="K8" s="1191" t="s">
        <v>869</v>
      </c>
      <c r="L8" s="1191" t="s">
        <v>870</v>
      </c>
      <c r="M8" s="485" t="s">
        <v>74</v>
      </c>
      <c r="N8" s="541"/>
    </row>
    <row r="9" spans="1:15" s="142" customFormat="1">
      <c r="A9"/>
      <c r="B9" s="348" t="s">
        <v>1525</v>
      </c>
      <c r="C9" s="538" t="s">
        <v>996</v>
      </c>
      <c r="D9" s="539" t="s">
        <v>996</v>
      </c>
      <c r="E9" s="539" t="s">
        <v>996</v>
      </c>
      <c r="F9" s="539" t="s">
        <v>996</v>
      </c>
      <c r="G9" s="539" t="s">
        <v>996</v>
      </c>
      <c r="H9" s="542" t="s">
        <v>890</v>
      </c>
      <c r="I9" s="539" t="s">
        <v>890</v>
      </c>
      <c r="J9" s="539" t="s">
        <v>890</v>
      </c>
      <c r="K9" s="539" t="s">
        <v>890</v>
      </c>
      <c r="L9" s="539" t="s">
        <v>890</v>
      </c>
      <c r="M9" s="936"/>
      <c r="N9" s="543"/>
    </row>
    <row r="10" spans="1:15" s="142" customFormat="1" ht="22.5">
      <c r="A10"/>
      <c r="B10" s="544"/>
      <c r="C10" s="545" t="s">
        <v>94</v>
      </c>
      <c r="D10" s="150" t="s">
        <v>458</v>
      </c>
      <c r="E10" s="150" t="s">
        <v>651</v>
      </c>
      <c r="F10" s="150" t="s">
        <v>484</v>
      </c>
      <c r="G10" s="546" t="s">
        <v>49</v>
      </c>
      <c r="H10" s="150" t="s">
        <v>94</v>
      </c>
      <c r="I10" s="150" t="s">
        <v>458</v>
      </c>
      <c r="J10" s="150" t="s">
        <v>651</v>
      </c>
      <c r="K10" s="150" t="s">
        <v>484</v>
      </c>
      <c r="L10" s="150" t="s">
        <v>49</v>
      </c>
      <c r="M10" s="535"/>
      <c r="N10" s="222" t="s">
        <v>111</v>
      </c>
    </row>
    <row r="11" spans="1:15" s="142" customFormat="1">
      <c r="A11"/>
      <c r="B11" s="549"/>
      <c r="C11" s="550" t="s">
        <v>76</v>
      </c>
      <c r="D11" s="359" t="s">
        <v>76</v>
      </c>
      <c r="E11" s="359" t="s">
        <v>76</v>
      </c>
      <c r="F11" s="359" t="s">
        <v>76</v>
      </c>
      <c r="G11" s="460" t="s">
        <v>76</v>
      </c>
      <c r="H11" s="359" t="s">
        <v>76</v>
      </c>
      <c r="I11" s="359" t="s">
        <v>76</v>
      </c>
      <c r="J11" s="359" t="s">
        <v>76</v>
      </c>
      <c r="K11" s="359" t="s">
        <v>76</v>
      </c>
      <c r="L11" s="460" t="s">
        <v>76</v>
      </c>
      <c r="M11" s="540" t="s">
        <v>75</v>
      </c>
      <c r="N11" s="222" t="s">
        <v>112</v>
      </c>
    </row>
    <row r="12" spans="1:15" s="142" customFormat="1" ht="18.75" customHeight="1">
      <c r="A12"/>
      <c r="B12" s="548" t="s">
        <v>171</v>
      </c>
      <c r="C12" s="313">
        <f>D12+E12+F12+G12</f>
        <v>0</v>
      </c>
      <c r="D12" s="352"/>
      <c r="E12" s="352"/>
      <c r="F12" s="352"/>
      <c r="G12" s="352"/>
      <c r="H12" s="313">
        <f>I12+J12+K12+L12</f>
        <v>0</v>
      </c>
      <c r="I12" s="320"/>
      <c r="J12" s="320"/>
      <c r="K12" s="320"/>
      <c r="L12" s="320"/>
      <c r="M12" s="4" t="s">
        <v>11</v>
      </c>
      <c r="N12" s="489" t="s">
        <v>141</v>
      </c>
    </row>
    <row r="13" spans="1:15" s="142" customFormat="1" ht="18.75" customHeight="1">
      <c r="A13"/>
      <c r="B13" s="547" t="s">
        <v>172</v>
      </c>
      <c r="C13" s="491">
        <f t="shared" ref="C13:C14" si="0">D13+E13+F13+G13</f>
        <v>0</v>
      </c>
      <c r="D13" s="350"/>
      <c r="E13" s="350"/>
      <c r="F13" s="350"/>
      <c r="G13" s="350"/>
      <c r="H13" s="491">
        <f t="shared" ref="H13:H14" si="1">I13+J13+K13+L13</f>
        <v>0</v>
      </c>
      <c r="I13" s="287"/>
      <c r="J13" s="287"/>
      <c r="K13" s="287"/>
      <c r="L13" s="287"/>
      <c r="M13" s="260" t="s">
        <v>25</v>
      </c>
      <c r="N13" s="266" t="s">
        <v>141</v>
      </c>
    </row>
    <row r="14" spans="1:15" s="142" customFormat="1" ht="18.75" customHeight="1" thickBot="1">
      <c r="A14"/>
      <c r="B14" s="548" t="s">
        <v>173</v>
      </c>
      <c r="C14" s="313">
        <f t="shared" si="0"/>
        <v>0</v>
      </c>
      <c r="D14" s="352"/>
      <c r="E14" s="352"/>
      <c r="F14" s="352"/>
      <c r="G14" s="352"/>
      <c r="H14" s="313">
        <f t="shared" si="1"/>
        <v>0</v>
      </c>
      <c r="I14" s="320"/>
      <c r="J14" s="320"/>
      <c r="K14" s="320"/>
      <c r="L14" s="320"/>
      <c r="M14" s="4" t="s">
        <v>26</v>
      </c>
      <c r="N14" s="266" t="s">
        <v>37</v>
      </c>
    </row>
    <row r="15" spans="1:15" s="142" customFormat="1" ht="18.75" customHeight="1">
      <c r="A15"/>
      <c r="B15" s="325" t="s">
        <v>54</v>
      </c>
      <c r="C15" s="351">
        <f t="shared" ref="C15:L15" si="2">SUM(C12:C14)</f>
        <v>0</v>
      </c>
      <c r="D15" s="351">
        <f t="shared" si="2"/>
        <v>0</v>
      </c>
      <c r="E15" s="351">
        <f t="shared" si="2"/>
        <v>0</v>
      </c>
      <c r="F15" s="351">
        <f t="shared" si="2"/>
        <v>0</v>
      </c>
      <c r="G15" s="351">
        <f t="shared" si="2"/>
        <v>0</v>
      </c>
      <c r="H15" s="351">
        <f t="shared" si="2"/>
        <v>0</v>
      </c>
      <c r="I15" s="351">
        <f t="shared" si="2"/>
        <v>0</v>
      </c>
      <c r="J15" s="351">
        <f t="shared" si="2"/>
        <v>0</v>
      </c>
      <c r="K15" s="351">
        <f t="shared" si="2"/>
        <v>0</v>
      </c>
      <c r="L15" s="351">
        <f t="shared" si="2"/>
        <v>0</v>
      </c>
      <c r="M15" s="4" t="s">
        <v>2</v>
      </c>
      <c r="N15" s="394" t="s">
        <v>141</v>
      </c>
      <c r="O15" s="1467" t="s">
        <v>1273</v>
      </c>
    </row>
    <row r="16" spans="1:15" s="142" customFormat="1">
      <c r="A16" s="129"/>
      <c r="B16" s="44"/>
      <c r="C16" s="148"/>
      <c r="D16" s="148"/>
      <c r="E16" s="148"/>
      <c r="F16" s="148"/>
      <c r="G16" s="148"/>
      <c r="H16" s="148"/>
      <c r="I16" s="148"/>
      <c r="J16" s="148"/>
      <c r="K16" s="148"/>
      <c r="L16" s="148"/>
      <c r="M16" s="104"/>
      <c r="N16" s="136"/>
    </row>
    <row r="17" spans="1:75" customFormat="1">
      <c r="B17" s="868"/>
      <c r="E17" s="1734" t="s">
        <v>1683</v>
      </c>
      <c r="F17" s="1734">
        <v>2</v>
      </c>
    </row>
    <row r="18" spans="1:75" ht="13.5" customHeight="1">
      <c r="A18" s="1237">
        <v>2</v>
      </c>
      <c r="B18" s="551"/>
      <c r="C18" s="485" t="s">
        <v>861</v>
      </c>
      <c r="D18" s="1191" t="s">
        <v>866</v>
      </c>
      <c r="E18" s="485" t="s">
        <v>74</v>
      </c>
      <c r="F18" s="552"/>
      <c r="G18" s="1323"/>
      <c r="H18" s="1323"/>
      <c r="I18" s="1323"/>
      <c r="J18" s="1323"/>
      <c r="K18" s="1323"/>
      <c r="L18" s="1323"/>
      <c r="M18" s="1323"/>
      <c r="N18" s="1323"/>
      <c r="O18" s="1323"/>
      <c r="P18" s="1323"/>
      <c r="Q18" s="1323"/>
      <c r="R18" s="1323"/>
      <c r="S18" s="1323"/>
      <c r="T18" s="1323"/>
      <c r="U18" s="1323"/>
      <c r="V18" s="1323"/>
      <c r="W18" s="1323"/>
      <c r="X18" s="1323"/>
      <c r="Y18" s="1323"/>
      <c r="Z18" s="1323"/>
      <c r="AA18" s="1323"/>
      <c r="AB18" s="1323"/>
      <c r="AC18" s="1323"/>
      <c r="AD18" s="1323"/>
      <c r="AE18" s="1323"/>
      <c r="AF18" s="1323"/>
      <c r="AG18" s="1323"/>
      <c r="AH18" s="1323"/>
      <c r="AI18" s="1323"/>
      <c r="AJ18" s="1323"/>
      <c r="AK18" s="1323"/>
      <c r="AL18" s="1323"/>
      <c r="AM18" s="1323"/>
      <c r="AN18" s="1323"/>
      <c r="AO18" s="1323"/>
      <c r="AP18" s="1323"/>
      <c r="AQ18" s="1323"/>
      <c r="AR18" s="1323"/>
      <c r="AS18" s="1323"/>
      <c r="AT18" s="1323"/>
      <c r="AU18" s="1323"/>
      <c r="AV18" s="1323"/>
      <c r="AW18" s="1323"/>
      <c r="AX18" s="1323"/>
      <c r="AY18" s="1323"/>
      <c r="AZ18" s="1323"/>
      <c r="BA18" s="1323"/>
      <c r="BB18" s="1323"/>
      <c r="BC18" s="1323"/>
      <c r="BD18" s="1323"/>
      <c r="BE18" s="1323"/>
      <c r="BF18" s="1323"/>
      <c r="BG18" s="1323"/>
      <c r="BH18" s="1323"/>
      <c r="BI18" s="1323"/>
      <c r="BJ18" s="1323"/>
      <c r="BK18" s="1323"/>
      <c r="BL18" s="1323"/>
      <c r="BM18" s="1323"/>
      <c r="BN18" s="1323"/>
      <c r="BO18" s="1323"/>
      <c r="BP18" s="1323"/>
      <c r="BQ18" s="1323"/>
      <c r="BR18" s="1323"/>
      <c r="BS18" s="1323"/>
      <c r="BT18" s="1323"/>
      <c r="BU18" s="1323"/>
      <c r="BV18" s="1323"/>
      <c r="BW18" s="1323"/>
    </row>
    <row r="19" spans="1:75">
      <c r="A19"/>
      <c r="B19" s="1783" t="s">
        <v>510</v>
      </c>
      <c r="C19" s="538" t="s">
        <v>996</v>
      </c>
      <c r="D19" s="539" t="s">
        <v>890</v>
      </c>
      <c r="E19" s="553"/>
      <c r="F19" s="222" t="s">
        <v>111</v>
      </c>
      <c r="G19" s="1323"/>
      <c r="H19" s="1323"/>
      <c r="I19" s="1323"/>
      <c r="J19" s="1323"/>
      <c r="K19" s="1323"/>
      <c r="L19" s="1323"/>
      <c r="M19" s="1323"/>
      <c r="N19" s="1323"/>
      <c r="O19" s="1323"/>
      <c r="P19" s="1323"/>
      <c r="Q19" s="1323"/>
      <c r="R19" s="1323"/>
      <c r="S19" s="1323"/>
      <c r="T19" s="1323"/>
      <c r="U19" s="1323"/>
      <c r="V19" s="1323"/>
      <c r="W19" s="1323"/>
      <c r="X19" s="1323"/>
      <c r="Y19" s="1323"/>
      <c r="Z19" s="1323"/>
      <c r="AA19" s="1323"/>
      <c r="AB19" s="1323"/>
      <c r="AC19" s="1323"/>
      <c r="AD19" s="1323"/>
      <c r="AE19" s="1323"/>
      <c r="AF19" s="1323"/>
      <c r="AG19" s="1323"/>
      <c r="AH19" s="1323"/>
      <c r="AI19" s="1323"/>
      <c r="AJ19" s="1323"/>
      <c r="AK19" s="1323"/>
      <c r="AL19" s="1323"/>
      <c r="AM19" s="1323"/>
      <c r="AN19" s="1323"/>
      <c r="AO19" s="1323"/>
      <c r="AP19" s="1323"/>
      <c r="AQ19" s="1323"/>
      <c r="AR19" s="1323"/>
      <c r="AS19" s="1323"/>
      <c r="AT19" s="1323"/>
      <c r="AU19" s="1323"/>
      <c r="AV19" s="1323"/>
      <c r="AW19" s="1323"/>
      <c r="AX19" s="1323"/>
      <c r="AY19" s="1323"/>
      <c r="AZ19" s="1323"/>
      <c r="BA19" s="1323"/>
      <c r="BB19" s="1323"/>
      <c r="BC19" s="1323"/>
      <c r="BD19" s="1323"/>
      <c r="BE19" s="1323"/>
      <c r="BF19" s="1323"/>
      <c r="BG19" s="1323"/>
      <c r="BH19" s="1323"/>
      <c r="BI19" s="1323"/>
      <c r="BJ19" s="1323"/>
      <c r="BK19" s="1323"/>
      <c r="BL19" s="1323"/>
      <c r="BM19" s="1323"/>
      <c r="BN19" s="1323"/>
      <c r="BO19" s="1323"/>
      <c r="BP19" s="1323"/>
      <c r="BQ19" s="1323"/>
      <c r="BR19" s="1323"/>
      <c r="BS19" s="1323"/>
      <c r="BT19" s="1323"/>
      <c r="BU19" s="1323"/>
      <c r="BV19" s="1323"/>
      <c r="BW19" s="1323"/>
    </row>
    <row r="20" spans="1:75" ht="49.5" customHeight="1">
      <c r="A20"/>
      <c r="B20" s="1783"/>
      <c r="C20" s="545" t="s">
        <v>94</v>
      </c>
      <c r="D20" s="150" t="s">
        <v>94</v>
      </c>
      <c r="E20" s="554"/>
      <c r="F20" s="222"/>
      <c r="G20" s="1323"/>
      <c r="H20" s="1323"/>
      <c r="I20" s="1323"/>
      <c r="J20" s="1323"/>
      <c r="K20" s="1323"/>
      <c r="L20" s="1323"/>
      <c r="M20" s="1323"/>
      <c r="N20" s="1323"/>
      <c r="O20" s="1323"/>
      <c r="P20" s="1323"/>
      <c r="Q20" s="1323"/>
      <c r="R20" s="1323"/>
      <c r="S20" s="1323"/>
      <c r="T20" s="1323"/>
      <c r="U20" s="1323"/>
      <c r="V20" s="1323"/>
      <c r="W20" s="1323"/>
      <c r="X20" s="1323"/>
      <c r="Y20" s="1323"/>
      <c r="Z20" s="1323"/>
      <c r="AA20" s="1323"/>
      <c r="AB20" s="1323"/>
      <c r="AC20" s="1323"/>
      <c r="AD20" s="1323"/>
      <c r="AE20" s="1323"/>
      <c r="AF20" s="1323"/>
      <c r="AG20" s="1323"/>
      <c r="AH20" s="1323"/>
      <c r="AI20" s="1323"/>
      <c r="AJ20" s="1323"/>
      <c r="AK20" s="1323"/>
      <c r="AL20" s="1323"/>
      <c r="AM20" s="1323"/>
      <c r="AN20" s="1323"/>
      <c r="AO20" s="1323"/>
      <c r="AP20" s="1323"/>
      <c r="AQ20" s="1323"/>
      <c r="AR20" s="1323"/>
      <c r="AS20" s="1323"/>
      <c r="AT20" s="1323"/>
      <c r="AU20" s="1323"/>
      <c r="AV20" s="1323"/>
      <c r="AW20" s="1323"/>
      <c r="AX20" s="1323"/>
      <c r="AY20" s="1323"/>
      <c r="AZ20" s="1323"/>
      <c r="BA20" s="1323"/>
      <c r="BB20" s="1323"/>
      <c r="BC20" s="1323"/>
      <c r="BD20" s="1323"/>
      <c r="BE20" s="1323"/>
      <c r="BF20" s="1323"/>
      <c r="BG20" s="1323"/>
      <c r="BH20" s="1323"/>
      <c r="BI20" s="1323"/>
      <c r="BJ20" s="1323"/>
      <c r="BK20" s="1323"/>
      <c r="BL20" s="1323"/>
      <c r="BM20" s="1323"/>
      <c r="BN20" s="1323"/>
      <c r="BO20" s="1323"/>
      <c r="BP20" s="1323"/>
      <c r="BQ20" s="1323"/>
      <c r="BR20" s="1323"/>
      <c r="BS20" s="1323"/>
      <c r="BT20" s="1323"/>
      <c r="BU20" s="1323"/>
      <c r="BV20" s="1323"/>
      <c r="BW20" s="1323"/>
    </row>
    <row r="21" spans="1:75">
      <c r="A21"/>
      <c r="B21" s="558"/>
      <c r="C21" s="550" t="s">
        <v>76</v>
      </c>
      <c r="D21" s="460" t="s">
        <v>76</v>
      </c>
      <c r="E21" s="540" t="s">
        <v>75</v>
      </c>
      <c r="F21" s="222" t="s">
        <v>112</v>
      </c>
      <c r="G21" s="1323"/>
      <c r="H21" s="1323"/>
      <c r="I21" s="1323"/>
      <c r="J21" s="1323"/>
      <c r="K21" s="1323"/>
      <c r="L21" s="1323"/>
      <c r="M21" s="1323"/>
      <c r="N21" s="1323"/>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3"/>
      <c r="AU21" s="1323"/>
      <c r="AV21" s="1323"/>
      <c r="AW21" s="1323"/>
      <c r="AX21" s="1323"/>
      <c r="AY21" s="1323"/>
      <c r="AZ21" s="1323"/>
      <c r="BA21" s="1323"/>
      <c r="BB21" s="1323"/>
      <c r="BC21" s="1323"/>
      <c r="BD21" s="1323"/>
      <c r="BE21" s="1323"/>
      <c r="BF21" s="1323"/>
      <c r="BG21" s="1323"/>
      <c r="BH21" s="1323"/>
      <c r="BI21" s="1323"/>
      <c r="BJ21" s="1323"/>
      <c r="BK21" s="1323"/>
      <c r="BL21" s="1323"/>
      <c r="BM21" s="1323"/>
      <c r="BN21" s="1323"/>
      <c r="BO21" s="1323"/>
      <c r="BP21" s="1323"/>
      <c r="BQ21" s="1323"/>
      <c r="BR21" s="1323"/>
      <c r="BS21" s="1323"/>
      <c r="BT21" s="1323"/>
      <c r="BU21" s="1323"/>
      <c r="BV21" s="1323"/>
      <c r="BW21" s="1323"/>
    </row>
    <row r="22" spans="1:75" ht="18.75" customHeight="1">
      <c r="A22"/>
      <c r="B22" s="689" t="s">
        <v>174</v>
      </c>
      <c r="C22" s="782"/>
      <c r="D22" s="788"/>
      <c r="E22" s="555"/>
      <c r="F22" s="556"/>
      <c r="G22" s="1323"/>
      <c r="H22" s="1323"/>
      <c r="I22" s="1323"/>
      <c r="J22" s="1323"/>
      <c r="K22" s="1323"/>
      <c r="L22" s="1323"/>
      <c r="M22" s="1323"/>
      <c r="N22" s="1323"/>
      <c r="O22" s="1323"/>
      <c r="P22" s="1323"/>
      <c r="Q22" s="1323"/>
      <c r="R22" s="1323"/>
      <c r="S22" s="1323"/>
      <c r="T22" s="1323"/>
      <c r="U22" s="1323"/>
      <c r="V22" s="1323"/>
      <c r="W22" s="1323"/>
      <c r="X22" s="1323"/>
      <c r="Y22" s="1323"/>
      <c r="Z22" s="1323"/>
      <c r="AA22" s="1323"/>
      <c r="AB22" s="1323"/>
      <c r="AC22" s="1323"/>
      <c r="AD22" s="1323"/>
      <c r="AE22" s="1323"/>
      <c r="AF22" s="1323"/>
      <c r="AG22" s="1323"/>
      <c r="AH22" s="1323"/>
      <c r="AI22" s="1323"/>
      <c r="AJ22" s="1323"/>
      <c r="AK22" s="1323"/>
      <c r="AL22" s="1323"/>
      <c r="AM22" s="1323"/>
      <c r="AN22" s="1323"/>
      <c r="AO22" s="1323"/>
      <c r="AP22" s="1323"/>
      <c r="AQ22" s="1323"/>
      <c r="AR22" s="1323"/>
      <c r="AS22" s="1323"/>
      <c r="AT22" s="1323"/>
      <c r="AU22" s="1323"/>
      <c r="AV22" s="1323"/>
      <c r="AW22" s="1323"/>
      <c r="AX22" s="1323"/>
      <c r="AY22" s="1323"/>
      <c r="AZ22" s="1323"/>
      <c r="BA22" s="1323"/>
      <c r="BB22" s="1323"/>
      <c r="BC22" s="1323"/>
      <c r="BD22" s="1323"/>
      <c r="BE22" s="1323"/>
      <c r="BF22" s="1323"/>
      <c r="BG22" s="1323"/>
      <c r="BH22" s="1323"/>
      <c r="BI22" s="1323"/>
      <c r="BJ22" s="1323"/>
      <c r="BK22" s="1323"/>
      <c r="BL22" s="1323"/>
      <c r="BM22" s="1323"/>
      <c r="BN22" s="1323"/>
      <c r="BO22" s="1323"/>
      <c r="BP22" s="1323"/>
      <c r="BQ22" s="1323"/>
      <c r="BR22" s="1323"/>
      <c r="BS22" s="1323"/>
      <c r="BT22" s="1323"/>
      <c r="BU22" s="1323"/>
      <c r="BV22" s="1323"/>
      <c r="BW22" s="1323"/>
    </row>
    <row r="23" spans="1:75" s="998" customFormat="1" ht="18.75" customHeight="1">
      <c r="A23" s="1090"/>
      <c r="B23" s="1253" t="s">
        <v>1201</v>
      </c>
      <c r="C23" s="1250"/>
      <c r="D23" s="1214"/>
      <c r="E23" s="1251"/>
      <c r="F23" s="1252"/>
      <c r="G23" s="1323"/>
      <c r="H23" s="1323"/>
      <c r="I23" s="1323"/>
      <c r="J23" s="1323"/>
      <c r="K23" s="1323"/>
      <c r="L23" s="1323"/>
      <c r="M23" s="1323"/>
      <c r="N23" s="1323"/>
      <c r="O23" s="1323"/>
      <c r="P23" s="1323"/>
      <c r="Q23" s="1323"/>
      <c r="R23" s="1323"/>
      <c r="S23" s="1323"/>
      <c r="T23" s="1323"/>
      <c r="U23" s="1323"/>
      <c r="V23" s="1323"/>
      <c r="W23" s="1323"/>
      <c r="X23" s="1323"/>
      <c r="Y23" s="1323"/>
      <c r="Z23" s="1323"/>
      <c r="AA23" s="1323"/>
      <c r="AB23" s="1323"/>
      <c r="AC23" s="1323"/>
      <c r="AD23" s="1323"/>
      <c r="AE23" s="1323"/>
      <c r="AF23" s="1323"/>
      <c r="AG23" s="1323"/>
      <c r="AH23" s="1323"/>
      <c r="AI23" s="1323"/>
      <c r="AJ23" s="1323"/>
      <c r="AK23" s="1323"/>
      <c r="AL23" s="1323"/>
      <c r="AM23" s="1323"/>
      <c r="AN23" s="1323"/>
      <c r="AO23" s="1323"/>
      <c r="AP23" s="1323"/>
      <c r="AQ23" s="1323"/>
      <c r="AR23" s="1323"/>
      <c r="AS23" s="1323"/>
      <c r="AT23" s="1323"/>
      <c r="AU23" s="1323"/>
      <c r="AV23" s="1323"/>
      <c r="AW23" s="1323"/>
      <c r="AX23" s="1323"/>
      <c r="AY23" s="1323"/>
      <c r="AZ23" s="1323"/>
      <c r="BA23" s="1323"/>
      <c r="BB23" s="1323"/>
      <c r="BC23" s="1323"/>
      <c r="BD23" s="1323"/>
      <c r="BE23" s="1323"/>
      <c r="BF23" s="1323"/>
      <c r="BG23" s="1323"/>
      <c r="BH23" s="1323"/>
      <c r="BI23" s="1323"/>
      <c r="BJ23" s="1323"/>
      <c r="BK23" s="1323"/>
      <c r="BL23" s="1323"/>
      <c r="BM23" s="1323"/>
      <c r="BN23" s="1323"/>
      <c r="BO23" s="1323"/>
      <c r="BP23" s="1323"/>
      <c r="BQ23" s="1323"/>
      <c r="BR23" s="1323"/>
      <c r="BS23" s="1323"/>
      <c r="BT23" s="1323"/>
      <c r="BU23" s="1323"/>
      <c r="BV23" s="1323"/>
      <c r="BW23" s="1323"/>
    </row>
    <row r="24" spans="1:75" ht="18.75" customHeight="1">
      <c r="A24"/>
      <c r="B24" s="470" t="s">
        <v>165</v>
      </c>
      <c r="C24" s="1184"/>
      <c r="D24" s="320"/>
      <c r="E24" s="4" t="s">
        <v>236</v>
      </c>
      <c r="F24" s="377" t="s">
        <v>77</v>
      </c>
      <c r="G24" s="1323"/>
      <c r="H24" s="1323"/>
      <c r="I24" s="1323"/>
      <c r="J24" s="1323"/>
      <c r="K24" s="1323"/>
      <c r="L24" s="1323"/>
      <c r="M24" s="1323"/>
      <c r="N24" s="1323"/>
      <c r="O24" s="1323"/>
      <c r="P24" s="1323"/>
      <c r="Q24" s="1323"/>
      <c r="R24" s="1323"/>
      <c r="S24" s="1323"/>
      <c r="T24" s="1323"/>
      <c r="U24" s="1323"/>
      <c r="V24" s="1323"/>
      <c r="W24" s="1323"/>
      <c r="X24" s="1323"/>
      <c r="Y24" s="1323"/>
      <c r="Z24" s="1323"/>
      <c r="AA24" s="1323"/>
      <c r="AB24" s="1323"/>
      <c r="AC24" s="1323"/>
      <c r="AD24" s="1323"/>
      <c r="AE24" s="1323"/>
      <c r="AF24" s="1323"/>
      <c r="AG24" s="1323"/>
      <c r="AH24" s="1323"/>
      <c r="AI24" s="1323"/>
      <c r="AJ24" s="1323"/>
      <c r="AK24" s="1323"/>
      <c r="AL24" s="1323"/>
      <c r="AM24" s="1323"/>
      <c r="AN24" s="1323"/>
      <c r="AO24" s="1323"/>
      <c r="AP24" s="1323"/>
      <c r="AQ24" s="1323"/>
      <c r="AR24" s="1323"/>
      <c r="AS24" s="1323"/>
      <c r="AT24" s="1323"/>
      <c r="AU24" s="1323"/>
      <c r="AV24" s="1323"/>
      <c r="AW24" s="1323"/>
      <c r="AX24" s="1323"/>
      <c r="AY24" s="1323"/>
      <c r="AZ24" s="1323"/>
      <c r="BA24" s="1323"/>
      <c r="BB24" s="1323"/>
      <c r="BC24" s="1323"/>
      <c r="BD24" s="1323"/>
      <c r="BE24" s="1323"/>
      <c r="BF24" s="1323"/>
      <c r="BG24" s="1323"/>
      <c r="BH24" s="1323"/>
      <c r="BI24" s="1323"/>
      <c r="BJ24" s="1323"/>
      <c r="BK24" s="1323"/>
      <c r="BL24" s="1323"/>
      <c r="BM24" s="1323"/>
      <c r="BN24" s="1323"/>
      <c r="BO24" s="1323"/>
      <c r="BP24" s="1323"/>
      <c r="BQ24" s="1323"/>
      <c r="BR24" s="1323"/>
      <c r="BS24" s="1323"/>
      <c r="BT24" s="1323"/>
      <c r="BU24" s="1323"/>
      <c r="BV24" s="1323"/>
      <c r="BW24" s="1323"/>
    </row>
    <row r="25" spans="1:75" ht="18.75" customHeight="1">
      <c r="A25"/>
      <c r="B25" s="470" t="s">
        <v>166</v>
      </c>
      <c r="C25" s="1184"/>
      <c r="D25" s="320"/>
      <c r="E25" s="4" t="s">
        <v>14</v>
      </c>
      <c r="F25" s="377" t="s">
        <v>77</v>
      </c>
      <c r="G25" s="1323"/>
      <c r="H25" s="1323"/>
      <c r="I25" s="1323"/>
      <c r="J25" s="1323"/>
      <c r="K25" s="1323"/>
      <c r="L25" s="1323"/>
      <c r="M25" s="1323"/>
      <c r="N25" s="1323"/>
      <c r="O25" s="1323"/>
      <c r="P25" s="1323"/>
      <c r="Q25" s="1323"/>
      <c r="R25" s="1323"/>
      <c r="S25" s="1323"/>
      <c r="T25" s="1323"/>
      <c r="U25" s="1323"/>
      <c r="V25" s="1323"/>
      <c r="W25" s="1323"/>
      <c r="X25" s="1323"/>
      <c r="Y25" s="1323"/>
      <c r="Z25" s="1323"/>
      <c r="AA25" s="1323"/>
      <c r="AB25" s="1323"/>
      <c r="AC25" s="1323"/>
      <c r="AD25" s="1323"/>
      <c r="AE25" s="1323"/>
      <c r="AF25" s="1323"/>
      <c r="AG25" s="1323"/>
      <c r="AH25" s="1323"/>
      <c r="AI25" s="1323"/>
      <c r="AJ25" s="1323"/>
      <c r="AK25" s="1323"/>
      <c r="AL25" s="1323"/>
      <c r="AM25" s="1323"/>
      <c r="AN25" s="1323"/>
      <c r="AO25" s="1323"/>
      <c r="AP25" s="1323"/>
      <c r="AQ25" s="1323"/>
      <c r="AR25" s="1323"/>
      <c r="AS25" s="1323"/>
      <c r="AT25" s="1323"/>
      <c r="AU25" s="1323"/>
      <c r="AV25" s="1323"/>
      <c r="AW25" s="1323"/>
      <c r="AX25" s="1323"/>
      <c r="AY25" s="1323"/>
      <c r="AZ25" s="1323"/>
      <c r="BA25" s="1323"/>
      <c r="BB25" s="1323"/>
      <c r="BC25" s="1323"/>
      <c r="BD25" s="1323"/>
      <c r="BE25" s="1323"/>
      <c r="BF25" s="1323"/>
      <c r="BG25" s="1323"/>
      <c r="BH25" s="1323"/>
      <c r="BI25" s="1323"/>
      <c r="BJ25" s="1323"/>
      <c r="BK25" s="1323"/>
      <c r="BL25" s="1323"/>
      <c r="BM25" s="1323"/>
      <c r="BN25" s="1323"/>
      <c r="BO25" s="1323"/>
      <c r="BP25" s="1323"/>
      <c r="BQ25" s="1323"/>
      <c r="BR25" s="1323"/>
      <c r="BS25" s="1323"/>
      <c r="BT25" s="1323"/>
      <c r="BU25" s="1323"/>
      <c r="BV25" s="1323"/>
      <c r="BW25" s="1323"/>
    </row>
    <row r="26" spans="1:75" ht="18.75" customHeight="1" thickBot="1">
      <c r="A26"/>
      <c r="B26" s="470" t="s">
        <v>167</v>
      </c>
      <c r="C26" s="1184"/>
      <c r="D26" s="320"/>
      <c r="E26" s="4" t="s">
        <v>239</v>
      </c>
      <c r="F26" s="377" t="s">
        <v>77</v>
      </c>
      <c r="G26" s="1323"/>
      <c r="H26" s="1323"/>
      <c r="I26" s="1323"/>
      <c r="J26" s="1323"/>
      <c r="K26" s="1323"/>
      <c r="L26" s="1323"/>
      <c r="M26" s="1323"/>
      <c r="N26" s="1323"/>
      <c r="O26" s="1323"/>
      <c r="P26" s="1323"/>
      <c r="Q26" s="1323"/>
      <c r="R26" s="1323"/>
      <c r="S26" s="1323"/>
      <c r="T26" s="1323"/>
      <c r="U26" s="1323"/>
      <c r="V26" s="1323"/>
      <c r="W26" s="1323"/>
      <c r="X26" s="1323"/>
      <c r="Y26" s="1323"/>
      <c r="Z26" s="1323"/>
      <c r="AA26" s="1323"/>
      <c r="AB26" s="1323"/>
      <c r="AC26" s="1323"/>
      <c r="AD26" s="1323"/>
      <c r="AE26" s="1323"/>
      <c r="AF26" s="1323"/>
      <c r="AG26" s="1323"/>
      <c r="AH26" s="1323"/>
      <c r="AI26" s="1323"/>
      <c r="AJ26" s="1323"/>
      <c r="AK26" s="1323"/>
      <c r="AL26" s="1323"/>
      <c r="AM26" s="1323"/>
      <c r="AN26" s="1323"/>
      <c r="AO26" s="1323"/>
      <c r="AP26" s="1323"/>
      <c r="AQ26" s="1323"/>
      <c r="AR26" s="1323"/>
      <c r="AS26" s="1323"/>
      <c r="AT26" s="1323"/>
      <c r="AU26" s="1323"/>
      <c r="AV26" s="1323"/>
      <c r="AW26" s="1323"/>
      <c r="AX26" s="1323"/>
      <c r="AY26" s="1323"/>
      <c r="AZ26" s="1323"/>
      <c r="BA26" s="1323"/>
      <c r="BB26" s="1323"/>
      <c r="BC26" s="1323"/>
      <c r="BD26" s="1323"/>
      <c r="BE26" s="1323"/>
      <c r="BF26" s="1323"/>
      <c r="BG26" s="1323"/>
      <c r="BH26" s="1323"/>
      <c r="BI26" s="1323"/>
      <c r="BJ26" s="1323"/>
      <c r="BK26" s="1323"/>
      <c r="BL26" s="1323"/>
      <c r="BM26" s="1323"/>
      <c r="BN26" s="1323"/>
      <c r="BO26" s="1323"/>
      <c r="BP26" s="1323"/>
      <c r="BQ26" s="1323"/>
      <c r="BR26" s="1323"/>
      <c r="BS26" s="1323"/>
      <c r="BT26" s="1323"/>
      <c r="BU26" s="1323"/>
      <c r="BV26" s="1323"/>
      <c r="BW26" s="1323"/>
    </row>
    <row r="27" spans="1:75" ht="18.75" customHeight="1">
      <c r="A27"/>
      <c r="B27" s="378" t="s">
        <v>54</v>
      </c>
      <c r="C27" s="351">
        <f t="shared" ref="C27:D27" si="3">SUM(C24:C26)</f>
        <v>0</v>
      </c>
      <c r="D27" s="351">
        <f t="shared" si="3"/>
        <v>0</v>
      </c>
      <c r="E27" s="4" t="s">
        <v>394</v>
      </c>
      <c r="F27" s="377" t="s">
        <v>77</v>
      </c>
      <c r="G27" s="1323"/>
      <c r="H27" s="1323"/>
      <c r="I27" s="1323"/>
      <c r="J27" s="1323"/>
      <c r="K27" s="1323"/>
      <c r="L27" s="1323"/>
      <c r="M27" s="1323"/>
      <c r="N27" s="1323"/>
      <c r="O27" s="1323"/>
      <c r="P27" s="1323"/>
      <c r="Q27" s="1323"/>
      <c r="R27" s="1323"/>
      <c r="S27" s="1323"/>
      <c r="T27" s="1323"/>
      <c r="U27" s="1323"/>
      <c r="V27" s="1323"/>
      <c r="W27" s="1323"/>
      <c r="X27" s="1323"/>
      <c r="Y27" s="1323"/>
      <c r="Z27" s="1323"/>
      <c r="AA27" s="1323"/>
      <c r="AB27" s="1323"/>
      <c r="AC27" s="1323"/>
      <c r="AD27" s="1323"/>
      <c r="AE27" s="1323"/>
      <c r="AF27" s="1323"/>
      <c r="AG27" s="1323"/>
      <c r="AH27" s="1323"/>
      <c r="AI27" s="1323"/>
      <c r="AJ27" s="1323"/>
      <c r="AK27" s="1323"/>
      <c r="AL27" s="1323"/>
      <c r="AM27" s="1323"/>
      <c r="AN27" s="1323"/>
      <c r="AO27" s="1323"/>
      <c r="AP27" s="1323"/>
      <c r="AQ27" s="1323"/>
      <c r="AR27" s="1323"/>
      <c r="AS27" s="1323"/>
      <c r="AT27" s="1323"/>
      <c r="AU27" s="1323"/>
      <c r="AV27" s="1323"/>
      <c r="AW27" s="1323"/>
      <c r="AX27" s="1323"/>
      <c r="AY27" s="1323"/>
      <c r="AZ27" s="1323"/>
      <c r="BA27" s="1323"/>
      <c r="BB27" s="1323"/>
      <c r="BC27" s="1323"/>
      <c r="BD27" s="1323"/>
      <c r="BE27" s="1323"/>
      <c r="BF27" s="1323"/>
      <c r="BG27" s="1323"/>
      <c r="BH27" s="1323"/>
      <c r="BI27" s="1323"/>
      <c r="BJ27" s="1323"/>
      <c r="BK27" s="1323"/>
      <c r="BL27" s="1323"/>
      <c r="BM27" s="1323"/>
      <c r="BN27" s="1323"/>
      <c r="BO27" s="1323"/>
      <c r="BP27" s="1323"/>
      <c r="BQ27" s="1323"/>
      <c r="BR27" s="1323"/>
      <c r="BS27" s="1323"/>
      <c r="BT27" s="1323"/>
      <c r="BU27" s="1323"/>
      <c r="BV27" s="1323"/>
      <c r="BW27" s="1323"/>
    </row>
    <row r="28" spans="1:75" ht="30.75" customHeight="1">
      <c r="A28"/>
      <c r="B28" s="557" t="s">
        <v>175</v>
      </c>
      <c r="C28" s="1184"/>
      <c r="D28" s="320"/>
      <c r="E28" s="4" t="s">
        <v>418</v>
      </c>
      <c r="F28" s="337" t="s">
        <v>37</v>
      </c>
      <c r="G28" s="1323"/>
      <c r="H28" s="1323"/>
      <c r="I28" s="1323"/>
      <c r="J28" s="1323"/>
      <c r="K28" s="1323"/>
      <c r="L28" s="1323"/>
      <c r="M28" s="1323"/>
      <c r="N28" s="1323"/>
      <c r="O28" s="1323"/>
      <c r="P28" s="1323"/>
      <c r="Q28" s="1323"/>
      <c r="R28" s="1323"/>
      <c r="S28" s="1323"/>
      <c r="T28" s="1323"/>
      <c r="U28" s="1323"/>
      <c r="V28" s="1323"/>
      <c r="W28" s="1323"/>
      <c r="X28" s="1323"/>
      <c r="Y28" s="1323"/>
      <c r="Z28" s="1323"/>
      <c r="AA28" s="1323"/>
      <c r="AB28" s="1323"/>
      <c r="AC28" s="1323"/>
      <c r="AD28" s="1323"/>
      <c r="AE28" s="1323"/>
      <c r="AF28" s="1323"/>
      <c r="AG28" s="1323"/>
      <c r="AH28" s="1323"/>
      <c r="AI28" s="1323"/>
      <c r="AJ28" s="1323"/>
      <c r="AK28" s="1323"/>
      <c r="AL28" s="1323"/>
      <c r="AM28" s="1323"/>
      <c r="AN28" s="1323"/>
      <c r="AO28" s="1323"/>
      <c r="AP28" s="1323"/>
      <c r="AQ28" s="1323"/>
      <c r="AR28" s="1323"/>
      <c r="AS28" s="1323"/>
      <c r="AT28" s="1323"/>
      <c r="AU28" s="1323"/>
      <c r="AV28" s="1323"/>
      <c r="AW28" s="1323"/>
      <c r="AX28" s="1323"/>
      <c r="AY28" s="1323"/>
      <c r="AZ28" s="1323"/>
      <c r="BA28" s="1323"/>
      <c r="BB28" s="1323"/>
      <c r="BC28" s="1323"/>
      <c r="BD28" s="1323"/>
      <c r="BE28" s="1323"/>
      <c r="BF28" s="1323"/>
      <c r="BG28" s="1323"/>
      <c r="BH28" s="1323"/>
      <c r="BI28" s="1323"/>
      <c r="BJ28" s="1323"/>
      <c r="BK28" s="1323"/>
      <c r="BL28" s="1323"/>
      <c r="BM28" s="1323"/>
      <c r="BN28" s="1323"/>
      <c r="BO28" s="1323"/>
      <c r="BP28" s="1323"/>
      <c r="BQ28" s="1323"/>
      <c r="BR28" s="1323"/>
      <c r="BS28" s="1323"/>
      <c r="BT28" s="1323"/>
      <c r="BU28" s="1323"/>
      <c r="BV28" s="1323"/>
      <c r="BW28" s="1323"/>
    </row>
    <row r="29" spans="1:75" ht="18.75" customHeight="1">
      <c r="A29" s="34"/>
      <c r="B29" s="1253" t="s">
        <v>1202</v>
      </c>
      <c r="C29" s="1250"/>
      <c r="D29" s="1323"/>
      <c r="E29" s="1251"/>
      <c r="F29" s="1252"/>
      <c r="G29" s="1323"/>
      <c r="H29" s="1323"/>
      <c r="I29" s="1323"/>
      <c r="J29" s="1323"/>
      <c r="K29" s="1323"/>
      <c r="L29" s="1323"/>
      <c r="M29" s="1323"/>
      <c r="N29" s="1323"/>
      <c r="O29" s="1323"/>
      <c r="P29" s="1323"/>
      <c r="Q29" s="1323"/>
      <c r="R29" s="1323"/>
      <c r="S29" s="1323"/>
      <c r="T29" s="1323"/>
      <c r="U29" s="1323"/>
      <c r="V29" s="1323"/>
      <c r="W29" s="1323"/>
      <c r="X29" s="1323"/>
      <c r="Y29" s="1323"/>
      <c r="Z29" s="1323"/>
      <c r="AA29" s="1323"/>
      <c r="AB29" s="1323"/>
      <c r="AC29" s="1323"/>
      <c r="AD29" s="1323"/>
      <c r="AE29" s="1323"/>
      <c r="AF29" s="1323"/>
      <c r="AG29" s="1323"/>
      <c r="AH29" s="1323"/>
      <c r="AI29" s="1323"/>
      <c r="AJ29" s="1323"/>
      <c r="AK29" s="1323"/>
      <c r="AL29" s="1323"/>
      <c r="AM29" s="1323"/>
      <c r="AN29" s="1323"/>
      <c r="AO29" s="1323"/>
      <c r="AP29" s="1323"/>
      <c r="AQ29" s="1323"/>
      <c r="AR29" s="1323"/>
      <c r="AS29" s="1323"/>
      <c r="AT29" s="1323"/>
      <c r="AU29" s="1323"/>
      <c r="AV29" s="1323"/>
      <c r="AW29" s="1323"/>
      <c r="AX29" s="1323"/>
      <c r="AY29" s="1323"/>
      <c r="AZ29" s="1323"/>
      <c r="BA29" s="1323"/>
      <c r="BB29" s="1323"/>
      <c r="BC29" s="1323"/>
      <c r="BD29" s="1323"/>
      <c r="BE29" s="1323"/>
      <c r="BF29" s="1323"/>
      <c r="BG29" s="1323"/>
      <c r="BH29" s="1323"/>
      <c r="BI29" s="1323"/>
      <c r="BJ29" s="1323"/>
      <c r="BK29" s="1323"/>
      <c r="BL29" s="1323"/>
      <c r="BM29" s="1323"/>
      <c r="BN29" s="1323"/>
      <c r="BO29" s="1323"/>
      <c r="BP29" s="1323"/>
      <c r="BQ29" s="1323"/>
      <c r="BR29" s="1323"/>
      <c r="BS29" s="1323"/>
      <c r="BT29" s="1323"/>
      <c r="BU29" s="1323"/>
      <c r="BV29" s="1323"/>
      <c r="BW29" s="1323"/>
    </row>
    <row r="30" spans="1:75" s="998" customFormat="1" ht="18.75" customHeight="1">
      <c r="A30" s="1005"/>
      <c r="B30" s="470" t="s">
        <v>165</v>
      </c>
      <c r="C30" s="1184"/>
      <c r="D30" s="1185"/>
      <c r="E30" s="4" t="s">
        <v>631</v>
      </c>
      <c r="F30" s="377" t="s">
        <v>77</v>
      </c>
      <c r="G30" s="1323"/>
      <c r="H30" s="1323"/>
      <c r="I30" s="1323"/>
      <c r="J30" s="1323"/>
      <c r="K30" s="1323"/>
      <c r="L30" s="1323"/>
      <c r="M30" s="1323"/>
      <c r="N30" s="1323"/>
      <c r="O30" s="1323"/>
      <c r="P30" s="1323"/>
      <c r="Q30" s="1323"/>
      <c r="R30" s="1323"/>
      <c r="S30" s="1323"/>
      <c r="T30" s="1323"/>
      <c r="U30" s="1323"/>
      <c r="V30" s="1323"/>
      <c r="W30" s="1323"/>
      <c r="X30" s="1323"/>
      <c r="Y30" s="1323"/>
      <c r="Z30" s="1323"/>
      <c r="AA30" s="1323"/>
      <c r="AB30" s="1323"/>
      <c r="AC30" s="1323"/>
      <c r="AD30" s="1323"/>
      <c r="AE30" s="1323"/>
      <c r="AF30" s="1323"/>
      <c r="AG30" s="1323"/>
      <c r="AH30" s="1323"/>
      <c r="AI30" s="1323"/>
      <c r="AJ30" s="1323"/>
      <c r="AK30" s="1323"/>
      <c r="AL30" s="1323"/>
      <c r="AM30" s="1323"/>
      <c r="AN30" s="1323"/>
      <c r="AO30" s="1323"/>
      <c r="AP30" s="1323"/>
      <c r="AQ30" s="1323"/>
      <c r="AR30" s="1323"/>
      <c r="AS30" s="1323"/>
      <c r="AT30" s="1323"/>
      <c r="AU30" s="1323"/>
      <c r="AV30" s="1323"/>
      <c r="AW30" s="1323"/>
      <c r="AX30" s="1323"/>
      <c r="AY30" s="1323"/>
      <c r="AZ30" s="1323"/>
      <c r="BA30" s="1323"/>
      <c r="BB30" s="1323"/>
      <c r="BC30" s="1323"/>
      <c r="BD30" s="1323"/>
      <c r="BE30" s="1323"/>
      <c r="BF30" s="1323"/>
      <c r="BG30" s="1323"/>
      <c r="BH30" s="1323"/>
      <c r="BI30" s="1323"/>
      <c r="BJ30" s="1323"/>
      <c r="BK30" s="1323"/>
      <c r="BL30" s="1323"/>
      <c r="BM30" s="1323"/>
      <c r="BN30" s="1323"/>
      <c r="BO30" s="1323"/>
      <c r="BP30" s="1323"/>
      <c r="BQ30" s="1323"/>
      <c r="BR30" s="1323"/>
      <c r="BS30" s="1323"/>
      <c r="BT30" s="1323"/>
      <c r="BU30" s="1323"/>
      <c r="BV30" s="1323"/>
      <c r="BW30" s="1323"/>
    </row>
    <row r="31" spans="1:75" s="998" customFormat="1" ht="18.75" customHeight="1">
      <c r="A31" s="1005"/>
      <c r="B31" s="470" t="s">
        <v>166</v>
      </c>
      <c r="C31" s="1184"/>
      <c r="D31" s="1185"/>
      <c r="E31" s="4" t="s">
        <v>647</v>
      </c>
      <c r="F31" s="377" t="s">
        <v>77</v>
      </c>
      <c r="G31" s="1323"/>
      <c r="H31" s="1323"/>
      <c r="I31" s="1323"/>
      <c r="J31" s="1323"/>
      <c r="K31" s="1323"/>
      <c r="L31" s="1323"/>
      <c r="M31" s="1323"/>
      <c r="N31" s="1323"/>
      <c r="O31" s="1323"/>
      <c r="P31" s="1323"/>
      <c r="Q31" s="1323"/>
      <c r="R31" s="1323"/>
      <c r="S31" s="1323"/>
      <c r="T31" s="1323"/>
      <c r="U31" s="1323"/>
      <c r="V31" s="1323"/>
      <c r="W31" s="1323"/>
      <c r="X31" s="1323"/>
      <c r="Y31" s="1323"/>
      <c r="Z31" s="1323"/>
      <c r="AA31" s="1323"/>
      <c r="AB31" s="1323"/>
      <c r="AC31" s="1323"/>
      <c r="AD31" s="1323"/>
      <c r="AE31" s="1323"/>
      <c r="AF31" s="1323"/>
      <c r="AG31" s="1323"/>
      <c r="AH31" s="1323"/>
      <c r="AI31" s="1323"/>
      <c r="AJ31" s="1323"/>
      <c r="AK31" s="1323"/>
      <c r="AL31" s="1323"/>
      <c r="AM31" s="1323"/>
      <c r="AN31" s="1323"/>
      <c r="AO31" s="1323"/>
      <c r="AP31" s="1323"/>
      <c r="AQ31" s="1323"/>
      <c r="AR31" s="1323"/>
      <c r="AS31" s="1323"/>
      <c r="AT31" s="1323"/>
      <c r="AU31" s="1323"/>
      <c r="AV31" s="1323"/>
      <c r="AW31" s="1323"/>
      <c r="AX31" s="1323"/>
      <c r="AY31" s="1323"/>
      <c r="AZ31" s="1323"/>
      <c r="BA31" s="1323"/>
      <c r="BB31" s="1323"/>
      <c r="BC31" s="1323"/>
      <c r="BD31" s="1323"/>
      <c r="BE31" s="1323"/>
      <c r="BF31" s="1323"/>
      <c r="BG31" s="1323"/>
      <c r="BH31" s="1323"/>
      <c r="BI31" s="1323"/>
      <c r="BJ31" s="1323"/>
      <c r="BK31" s="1323"/>
      <c r="BL31" s="1323"/>
      <c r="BM31" s="1323"/>
      <c r="BN31" s="1323"/>
      <c r="BO31" s="1323"/>
      <c r="BP31" s="1323"/>
      <c r="BQ31" s="1323"/>
      <c r="BR31" s="1323"/>
      <c r="BS31" s="1323"/>
      <c r="BT31" s="1323"/>
      <c r="BU31" s="1323"/>
      <c r="BV31" s="1323"/>
      <c r="BW31" s="1323"/>
    </row>
    <row r="32" spans="1:75" s="998" customFormat="1" ht="18.75" customHeight="1" thickBot="1">
      <c r="A32" s="1005"/>
      <c r="B32" s="470" t="s">
        <v>167</v>
      </c>
      <c r="C32" s="1184"/>
      <c r="D32" s="1185"/>
      <c r="E32" s="4" t="s">
        <v>808</v>
      </c>
      <c r="F32" s="377" t="s">
        <v>77</v>
      </c>
      <c r="G32" s="1323"/>
      <c r="H32" s="1323"/>
      <c r="I32" s="1323"/>
      <c r="J32" s="1323"/>
      <c r="K32" s="1323"/>
      <c r="L32" s="1323"/>
      <c r="M32" s="1323"/>
      <c r="N32" s="1323"/>
      <c r="O32" s="1323"/>
      <c r="P32" s="1323"/>
      <c r="Q32" s="1323"/>
      <c r="R32" s="1323"/>
      <c r="S32" s="1323"/>
      <c r="T32" s="1323"/>
      <c r="U32" s="1323"/>
      <c r="V32" s="1323"/>
      <c r="W32" s="1323"/>
      <c r="X32" s="1323"/>
      <c r="Y32" s="1323"/>
      <c r="Z32" s="1323"/>
      <c r="AA32" s="1323"/>
      <c r="AB32" s="1323"/>
      <c r="AC32" s="1323"/>
      <c r="AD32" s="1323"/>
      <c r="AE32" s="1323"/>
      <c r="AF32" s="1323"/>
      <c r="AG32" s="1323"/>
      <c r="AH32" s="1323"/>
      <c r="AI32" s="1323"/>
      <c r="AJ32" s="1323"/>
      <c r="AK32" s="1323"/>
      <c r="AL32" s="1323"/>
      <c r="AM32" s="1323"/>
      <c r="AN32" s="1323"/>
      <c r="AO32" s="1323"/>
      <c r="AP32" s="1323"/>
      <c r="AQ32" s="1323"/>
      <c r="AR32" s="1323"/>
      <c r="AS32" s="1323"/>
      <c r="AT32" s="1323"/>
      <c r="AU32" s="1323"/>
      <c r="AV32" s="1323"/>
      <c r="AW32" s="1323"/>
      <c r="AX32" s="1323"/>
      <c r="AY32" s="1323"/>
      <c r="AZ32" s="1323"/>
      <c r="BA32" s="1323"/>
      <c r="BB32" s="1323"/>
      <c r="BC32" s="1323"/>
      <c r="BD32" s="1323"/>
      <c r="BE32" s="1323"/>
      <c r="BF32" s="1323"/>
      <c r="BG32" s="1323"/>
      <c r="BH32" s="1323"/>
      <c r="BI32" s="1323"/>
      <c r="BJ32" s="1323"/>
      <c r="BK32" s="1323"/>
      <c r="BL32" s="1323"/>
      <c r="BM32" s="1323"/>
      <c r="BN32" s="1323"/>
      <c r="BO32" s="1323"/>
      <c r="BP32" s="1323"/>
      <c r="BQ32" s="1323"/>
      <c r="BR32" s="1323"/>
      <c r="BS32" s="1323"/>
      <c r="BT32" s="1323"/>
      <c r="BU32" s="1323"/>
      <c r="BV32" s="1323"/>
      <c r="BW32" s="1323"/>
    </row>
    <row r="33" spans="1:75" s="998" customFormat="1" ht="18.75" customHeight="1">
      <c r="A33" s="1005"/>
      <c r="B33" s="378" t="s">
        <v>54</v>
      </c>
      <c r="C33" s="351">
        <f t="shared" ref="C33:D33" si="4">SUM(C30:C32)</f>
        <v>0</v>
      </c>
      <c r="D33" s="351">
        <f t="shared" si="4"/>
        <v>0</v>
      </c>
      <c r="E33" s="4" t="s">
        <v>809</v>
      </c>
      <c r="F33" s="377" t="s">
        <v>77</v>
      </c>
      <c r="G33" s="1323"/>
      <c r="H33" s="1323"/>
      <c r="I33" s="1323"/>
      <c r="J33" s="1323"/>
      <c r="K33" s="1323"/>
      <c r="L33" s="1323"/>
      <c r="M33" s="1323"/>
      <c r="N33" s="1323"/>
      <c r="O33" s="1323"/>
      <c r="P33" s="1323"/>
      <c r="Q33" s="1323"/>
      <c r="R33" s="1323"/>
      <c r="S33" s="1323"/>
      <c r="T33" s="1323"/>
      <c r="U33" s="1323"/>
      <c r="V33" s="1323"/>
      <c r="W33" s="1323"/>
      <c r="X33" s="1323"/>
      <c r="Y33" s="1323"/>
      <c r="Z33" s="1323"/>
      <c r="AA33" s="1323"/>
      <c r="AB33" s="1323"/>
      <c r="AC33" s="1323"/>
      <c r="AD33" s="1323"/>
      <c r="AE33" s="1323"/>
      <c r="AF33" s="1323"/>
      <c r="AG33" s="1323"/>
      <c r="AH33" s="1323"/>
      <c r="AI33" s="1323"/>
      <c r="AJ33" s="1323"/>
      <c r="AK33" s="1323"/>
      <c r="AL33" s="1323"/>
      <c r="AM33" s="1323"/>
      <c r="AN33" s="1323"/>
      <c r="AO33" s="1323"/>
      <c r="AP33" s="1323"/>
      <c r="AQ33" s="1323"/>
      <c r="AR33" s="1323"/>
      <c r="AS33" s="1323"/>
      <c r="AT33" s="1323"/>
      <c r="AU33" s="1323"/>
      <c r="AV33" s="1323"/>
      <c r="AW33" s="1323"/>
      <c r="AX33" s="1323"/>
      <c r="AY33" s="1323"/>
      <c r="AZ33" s="1323"/>
      <c r="BA33" s="1323"/>
      <c r="BB33" s="1323"/>
      <c r="BC33" s="1323"/>
      <c r="BD33" s="1323"/>
      <c r="BE33" s="1323"/>
      <c r="BF33" s="1323"/>
      <c r="BG33" s="1323"/>
      <c r="BH33" s="1323"/>
      <c r="BI33" s="1323"/>
      <c r="BJ33" s="1323"/>
      <c r="BK33" s="1323"/>
      <c r="BL33" s="1323"/>
      <c r="BM33" s="1323"/>
      <c r="BN33" s="1323"/>
      <c r="BO33" s="1323"/>
      <c r="BP33" s="1323"/>
      <c r="BQ33" s="1323"/>
      <c r="BR33" s="1323"/>
      <c r="BS33" s="1323"/>
      <c r="BT33" s="1323"/>
      <c r="BU33" s="1323"/>
      <c r="BV33" s="1323"/>
      <c r="BW33" s="1323"/>
    </row>
    <row r="34" spans="1:75" s="998" customFormat="1" ht="32.25" customHeight="1">
      <c r="A34" s="1005"/>
      <c r="B34" s="557" t="s">
        <v>175</v>
      </c>
      <c r="C34" s="1184"/>
      <c r="D34" s="1185"/>
      <c r="E34" s="4" t="s">
        <v>810</v>
      </c>
      <c r="F34" s="337" t="s">
        <v>37</v>
      </c>
      <c r="G34" s="1323"/>
      <c r="H34" s="1323"/>
      <c r="I34" s="1323"/>
      <c r="J34" s="1323"/>
      <c r="K34" s="1323"/>
      <c r="L34" s="1323"/>
      <c r="M34" s="1323"/>
      <c r="N34" s="1323"/>
      <c r="O34" s="1323"/>
      <c r="P34" s="1323"/>
      <c r="Q34" s="1323"/>
      <c r="R34" s="1323"/>
      <c r="S34" s="1323"/>
      <c r="T34" s="1323"/>
      <c r="U34" s="1323"/>
      <c r="V34" s="1323"/>
      <c r="W34" s="1323"/>
      <c r="X34" s="1323"/>
      <c r="Y34" s="1323"/>
      <c r="Z34" s="1323"/>
      <c r="AA34" s="1323"/>
      <c r="AB34" s="1323"/>
      <c r="AC34" s="1323"/>
      <c r="AD34" s="1323"/>
      <c r="AE34" s="1323"/>
      <c r="AF34" s="1323"/>
      <c r="AG34" s="1323"/>
      <c r="AH34" s="1323"/>
      <c r="AI34" s="1323"/>
      <c r="AJ34" s="1323"/>
      <c r="AK34" s="1323"/>
      <c r="AL34" s="1323"/>
      <c r="AM34" s="1323"/>
      <c r="AN34" s="1323"/>
      <c r="AO34" s="1323"/>
      <c r="AP34" s="1323"/>
      <c r="AQ34" s="1323"/>
      <c r="AR34" s="1323"/>
      <c r="AS34" s="1323"/>
      <c r="AT34" s="1323"/>
      <c r="AU34" s="1323"/>
      <c r="AV34" s="1323"/>
      <c r="AW34" s="1323"/>
      <c r="AX34" s="1323"/>
      <c r="AY34" s="1323"/>
      <c r="AZ34" s="1323"/>
      <c r="BA34" s="1323"/>
      <c r="BB34" s="1323"/>
      <c r="BC34" s="1323"/>
      <c r="BD34" s="1323"/>
      <c r="BE34" s="1323"/>
      <c r="BF34" s="1323"/>
      <c r="BG34" s="1323"/>
      <c r="BH34" s="1323"/>
      <c r="BI34" s="1323"/>
      <c r="BJ34" s="1323"/>
      <c r="BK34" s="1323"/>
      <c r="BL34" s="1323"/>
      <c r="BM34" s="1323"/>
      <c r="BN34" s="1323"/>
      <c r="BO34" s="1323"/>
      <c r="BP34" s="1323"/>
      <c r="BQ34" s="1323"/>
      <c r="BR34" s="1323"/>
      <c r="BS34" s="1323"/>
      <c r="BT34" s="1323"/>
      <c r="BU34" s="1323"/>
      <c r="BV34" s="1323"/>
      <c r="BW34" s="1323"/>
    </row>
    <row r="35" spans="1:75" s="998" customFormat="1" ht="18.75" customHeight="1">
      <c r="A35" s="1005"/>
      <c r="B35" s="1253" t="s">
        <v>1203</v>
      </c>
      <c r="C35" s="1250"/>
      <c r="D35" s="1323"/>
      <c r="E35" s="1251"/>
      <c r="F35" s="1252"/>
      <c r="G35" s="1323"/>
      <c r="H35" s="1323"/>
      <c r="I35" s="1323"/>
      <c r="J35" s="1323"/>
      <c r="K35" s="1323"/>
      <c r="L35" s="1323"/>
      <c r="M35" s="1323"/>
      <c r="N35" s="1323"/>
      <c r="O35" s="1323"/>
      <c r="P35" s="1323"/>
      <c r="Q35" s="1323"/>
      <c r="R35" s="1323"/>
      <c r="S35" s="1323"/>
      <c r="T35" s="1323"/>
      <c r="U35" s="1323"/>
      <c r="V35" s="1323"/>
      <c r="W35" s="1323"/>
      <c r="X35" s="1323"/>
      <c r="Y35" s="1323"/>
      <c r="Z35" s="1323"/>
      <c r="AA35" s="1323"/>
      <c r="AB35" s="1323"/>
      <c r="AC35" s="1323"/>
      <c r="AD35" s="1323"/>
      <c r="AE35" s="1323"/>
      <c r="AF35" s="1323"/>
      <c r="AG35" s="1323"/>
      <c r="AH35" s="1323"/>
      <c r="AI35" s="1323"/>
      <c r="AJ35" s="1323"/>
      <c r="AK35" s="1323"/>
      <c r="AL35" s="1323"/>
      <c r="AM35" s="1323"/>
      <c r="AN35" s="1323"/>
      <c r="AO35" s="1323"/>
      <c r="AP35" s="1323"/>
      <c r="AQ35" s="1323"/>
      <c r="AR35" s="1323"/>
      <c r="AS35" s="1323"/>
      <c r="AT35" s="1323"/>
      <c r="AU35" s="1323"/>
      <c r="AV35" s="1323"/>
      <c r="AW35" s="1323"/>
      <c r="AX35" s="1323"/>
      <c r="AY35" s="1323"/>
      <c r="AZ35" s="1323"/>
      <c r="BA35" s="1323"/>
      <c r="BB35" s="1323"/>
      <c r="BC35" s="1323"/>
      <c r="BD35" s="1323"/>
      <c r="BE35" s="1323"/>
      <c r="BF35" s="1323"/>
      <c r="BG35" s="1323"/>
      <c r="BH35" s="1323"/>
      <c r="BI35" s="1323"/>
      <c r="BJ35" s="1323"/>
      <c r="BK35" s="1323"/>
      <c r="BL35" s="1323"/>
      <c r="BM35" s="1323"/>
      <c r="BN35" s="1323"/>
      <c r="BO35" s="1323"/>
      <c r="BP35" s="1323"/>
      <c r="BQ35" s="1323"/>
      <c r="BR35" s="1323"/>
      <c r="BS35" s="1323"/>
      <c r="BT35" s="1323"/>
      <c r="BU35" s="1323"/>
      <c r="BV35" s="1323"/>
      <c r="BW35" s="1323"/>
    </row>
    <row r="36" spans="1:75" s="998" customFormat="1" ht="18.75" customHeight="1">
      <c r="A36" s="1005"/>
      <c r="B36" s="470" t="s">
        <v>165</v>
      </c>
      <c r="C36" s="1184"/>
      <c r="D36" s="1185"/>
      <c r="E36" s="4" t="s">
        <v>774</v>
      </c>
      <c r="F36" s="377" t="s">
        <v>77</v>
      </c>
      <c r="G36" s="1323"/>
      <c r="H36" s="1323"/>
      <c r="I36" s="1323"/>
      <c r="J36" s="1323"/>
      <c r="K36" s="1323"/>
      <c r="L36" s="1323"/>
      <c r="M36" s="1323"/>
      <c r="N36" s="1323"/>
      <c r="O36" s="1323"/>
      <c r="P36" s="1323"/>
      <c r="Q36" s="1323"/>
      <c r="R36" s="1323"/>
      <c r="S36" s="1323"/>
      <c r="T36" s="1323"/>
      <c r="U36" s="1323"/>
      <c r="V36" s="1323"/>
      <c r="W36" s="1323"/>
      <c r="X36" s="1323"/>
      <c r="Y36" s="1323"/>
      <c r="Z36" s="1323"/>
      <c r="AA36" s="1323"/>
      <c r="AB36" s="1323"/>
      <c r="AC36" s="1323"/>
      <c r="AD36" s="1323"/>
      <c r="AE36" s="1323"/>
      <c r="AF36" s="1323"/>
      <c r="AG36" s="1323"/>
      <c r="AH36" s="1323"/>
      <c r="AI36" s="1323"/>
      <c r="AJ36" s="1323"/>
      <c r="AK36" s="1323"/>
      <c r="AL36" s="1323"/>
      <c r="AM36" s="1323"/>
      <c r="AN36" s="1323"/>
      <c r="AO36" s="1323"/>
      <c r="AP36" s="1323"/>
      <c r="AQ36" s="1323"/>
      <c r="AR36" s="1323"/>
      <c r="AS36" s="1323"/>
      <c r="AT36" s="1323"/>
      <c r="AU36" s="1323"/>
      <c r="AV36" s="1323"/>
      <c r="AW36" s="1323"/>
      <c r="AX36" s="1323"/>
      <c r="AY36" s="1323"/>
      <c r="AZ36" s="1323"/>
      <c r="BA36" s="1323"/>
      <c r="BB36" s="1323"/>
      <c r="BC36" s="1323"/>
      <c r="BD36" s="1323"/>
      <c r="BE36" s="1323"/>
      <c r="BF36" s="1323"/>
      <c r="BG36" s="1323"/>
      <c r="BH36" s="1323"/>
      <c r="BI36" s="1323"/>
      <c r="BJ36" s="1323"/>
      <c r="BK36" s="1323"/>
      <c r="BL36" s="1323"/>
      <c r="BM36" s="1323"/>
      <c r="BN36" s="1323"/>
      <c r="BO36" s="1323"/>
      <c r="BP36" s="1323"/>
      <c r="BQ36" s="1323"/>
      <c r="BR36" s="1323"/>
      <c r="BS36" s="1323"/>
      <c r="BT36" s="1323"/>
      <c r="BU36" s="1323"/>
      <c r="BV36" s="1323"/>
      <c r="BW36" s="1323"/>
    </row>
    <row r="37" spans="1:75" s="998" customFormat="1" ht="18.75" customHeight="1">
      <c r="A37" s="1005"/>
      <c r="B37" s="470" t="s">
        <v>166</v>
      </c>
      <c r="C37" s="1184"/>
      <c r="D37" s="1185"/>
      <c r="E37" s="4" t="s">
        <v>835</v>
      </c>
      <c r="F37" s="377" t="s">
        <v>77</v>
      </c>
      <c r="G37" s="1323"/>
      <c r="H37" s="1323"/>
      <c r="I37" s="1323"/>
      <c r="J37" s="1323"/>
      <c r="K37" s="1323"/>
      <c r="L37" s="1323"/>
      <c r="M37" s="1323"/>
      <c r="N37" s="1323"/>
      <c r="O37" s="1323"/>
      <c r="P37" s="1323"/>
      <c r="Q37" s="1323"/>
      <c r="R37" s="1323"/>
      <c r="S37" s="1323"/>
      <c r="T37" s="1323"/>
      <c r="U37" s="1323"/>
      <c r="V37" s="1323"/>
      <c r="W37" s="1323"/>
      <c r="X37" s="1323"/>
      <c r="Y37" s="1323"/>
      <c r="Z37" s="1323"/>
      <c r="AA37" s="1323"/>
      <c r="AB37" s="1323"/>
      <c r="AC37" s="1323"/>
      <c r="AD37" s="1323"/>
      <c r="AE37" s="1323"/>
      <c r="AF37" s="1323"/>
      <c r="AG37" s="1323"/>
      <c r="AH37" s="1323"/>
      <c r="AI37" s="1323"/>
      <c r="AJ37" s="1323"/>
      <c r="AK37" s="1323"/>
      <c r="AL37" s="1323"/>
      <c r="AM37" s="1323"/>
      <c r="AN37" s="1323"/>
      <c r="AO37" s="1323"/>
      <c r="AP37" s="1323"/>
      <c r="AQ37" s="1323"/>
      <c r="AR37" s="1323"/>
      <c r="AS37" s="1323"/>
      <c r="AT37" s="1323"/>
      <c r="AU37" s="1323"/>
      <c r="AV37" s="1323"/>
      <c r="AW37" s="1323"/>
      <c r="AX37" s="1323"/>
      <c r="AY37" s="1323"/>
      <c r="AZ37" s="1323"/>
      <c r="BA37" s="1323"/>
      <c r="BB37" s="1323"/>
      <c r="BC37" s="1323"/>
      <c r="BD37" s="1323"/>
      <c r="BE37" s="1323"/>
      <c r="BF37" s="1323"/>
      <c r="BG37" s="1323"/>
      <c r="BH37" s="1323"/>
      <c r="BI37" s="1323"/>
      <c r="BJ37" s="1323"/>
      <c r="BK37" s="1323"/>
      <c r="BL37" s="1323"/>
      <c r="BM37" s="1323"/>
      <c r="BN37" s="1323"/>
      <c r="BO37" s="1323"/>
      <c r="BP37" s="1323"/>
      <c r="BQ37" s="1323"/>
      <c r="BR37" s="1323"/>
      <c r="BS37" s="1323"/>
      <c r="BT37" s="1323"/>
      <c r="BU37" s="1323"/>
      <c r="BV37" s="1323"/>
      <c r="BW37" s="1323"/>
    </row>
    <row r="38" spans="1:75" s="998" customFormat="1" ht="18.75" customHeight="1" thickBot="1">
      <c r="A38" s="1005"/>
      <c r="B38" s="470" t="s">
        <v>167</v>
      </c>
      <c r="C38" s="1184"/>
      <c r="D38" s="1185"/>
      <c r="E38" s="4" t="s">
        <v>836</v>
      </c>
      <c r="F38" s="377" t="s">
        <v>77</v>
      </c>
      <c r="G38" s="1323"/>
      <c r="H38" s="1323"/>
      <c r="I38" s="1323"/>
      <c r="J38" s="1323"/>
      <c r="K38" s="1323"/>
      <c r="L38" s="1323"/>
      <c r="M38" s="1323"/>
      <c r="N38" s="1323"/>
      <c r="O38" s="1323"/>
      <c r="P38" s="1323"/>
      <c r="Q38" s="1323"/>
      <c r="R38" s="1323"/>
      <c r="S38" s="1323"/>
      <c r="T38" s="1323"/>
      <c r="U38" s="1323"/>
      <c r="V38" s="1323"/>
      <c r="W38" s="1323"/>
      <c r="X38" s="1323"/>
      <c r="Y38" s="1323"/>
      <c r="Z38" s="1323"/>
      <c r="AA38" s="1323"/>
      <c r="AB38" s="1323"/>
      <c r="AC38" s="1323"/>
      <c r="AD38" s="1323"/>
      <c r="AE38" s="1323"/>
      <c r="AF38" s="1323"/>
      <c r="AG38" s="1323"/>
      <c r="AH38" s="1323"/>
      <c r="AI38" s="1323"/>
      <c r="AJ38" s="1323"/>
      <c r="AK38" s="1323"/>
      <c r="AL38" s="1323"/>
      <c r="AM38" s="1323"/>
      <c r="AN38" s="1323"/>
      <c r="AO38" s="1323"/>
      <c r="AP38" s="1323"/>
      <c r="AQ38" s="1323"/>
      <c r="AR38" s="1323"/>
      <c r="AS38" s="1323"/>
      <c r="AT38" s="1323"/>
      <c r="AU38" s="1323"/>
      <c r="AV38" s="1323"/>
      <c r="AW38" s="1323"/>
      <c r="AX38" s="1323"/>
      <c r="AY38" s="1323"/>
      <c r="AZ38" s="1323"/>
      <c r="BA38" s="1323"/>
      <c r="BB38" s="1323"/>
      <c r="BC38" s="1323"/>
      <c r="BD38" s="1323"/>
      <c r="BE38" s="1323"/>
      <c r="BF38" s="1323"/>
      <c r="BG38" s="1323"/>
      <c r="BH38" s="1323"/>
      <c r="BI38" s="1323"/>
      <c r="BJ38" s="1323"/>
      <c r="BK38" s="1323"/>
      <c r="BL38" s="1323"/>
      <c r="BM38" s="1323"/>
      <c r="BN38" s="1323"/>
      <c r="BO38" s="1323"/>
      <c r="BP38" s="1323"/>
      <c r="BQ38" s="1323"/>
      <c r="BR38" s="1323"/>
      <c r="BS38" s="1323"/>
      <c r="BT38" s="1323"/>
      <c r="BU38" s="1323"/>
      <c r="BV38" s="1323"/>
      <c r="BW38" s="1323"/>
    </row>
    <row r="39" spans="1:75" s="998" customFormat="1" ht="18.75" customHeight="1">
      <c r="A39" s="1005"/>
      <c r="B39" s="378" t="s">
        <v>54</v>
      </c>
      <c r="C39" s="351">
        <f t="shared" ref="C39:D39" si="5">SUM(C36:C38)</f>
        <v>0</v>
      </c>
      <c r="D39" s="351">
        <f t="shared" si="5"/>
        <v>0</v>
      </c>
      <c r="E39" s="4" t="s">
        <v>837</v>
      </c>
      <c r="F39" s="377" t="s">
        <v>77</v>
      </c>
      <c r="G39" s="1323"/>
      <c r="H39" s="1323"/>
      <c r="I39" s="1323"/>
      <c r="J39" s="1323"/>
      <c r="K39" s="1323"/>
      <c r="L39" s="1323"/>
      <c r="M39" s="1323"/>
      <c r="N39" s="1323"/>
      <c r="O39" s="1323"/>
      <c r="P39" s="1323"/>
      <c r="Q39" s="1323"/>
      <c r="R39" s="1323"/>
      <c r="S39" s="1323"/>
      <c r="T39" s="1323"/>
      <c r="U39" s="1323"/>
      <c r="V39" s="1323"/>
      <c r="W39" s="1323"/>
      <c r="X39" s="1323"/>
      <c r="Y39" s="1323"/>
      <c r="Z39" s="1323"/>
      <c r="AA39" s="1323"/>
      <c r="AB39" s="1323"/>
      <c r="AC39" s="1323"/>
      <c r="AD39" s="1323"/>
      <c r="AE39" s="1323"/>
      <c r="AF39" s="1323"/>
      <c r="AG39" s="1323"/>
      <c r="AH39" s="1323"/>
      <c r="AI39" s="1323"/>
      <c r="AJ39" s="1323"/>
      <c r="AK39" s="1323"/>
      <c r="AL39" s="1323"/>
      <c r="AM39" s="1323"/>
      <c r="AN39" s="1323"/>
      <c r="AO39" s="1323"/>
      <c r="AP39" s="1323"/>
      <c r="AQ39" s="1323"/>
      <c r="AR39" s="1323"/>
      <c r="AS39" s="1323"/>
      <c r="AT39" s="1323"/>
      <c r="AU39" s="1323"/>
      <c r="AV39" s="1323"/>
      <c r="AW39" s="1323"/>
      <c r="AX39" s="1323"/>
      <c r="AY39" s="1323"/>
      <c r="AZ39" s="1323"/>
      <c r="BA39" s="1323"/>
      <c r="BB39" s="1323"/>
      <c r="BC39" s="1323"/>
      <c r="BD39" s="1323"/>
      <c r="BE39" s="1323"/>
      <c r="BF39" s="1323"/>
      <c r="BG39" s="1323"/>
      <c r="BH39" s="1323"/>
      <c r="BI39" s="1323"/>
      <c r="BJ39" s="1323"/>
      <c r="BK39" s="1323"/>
      <c r="BL39" s="1323"/>
      <c r="BM39" s="1323"/>
      <c r="BN39" s="1323"/>
      <c r="BO39" s="1323"/>
      <c r="BP39" s="1323"/>
      <c r="BQ39" s="1323"/>
      <c r="BR39" s="1323"/>
      <c r="BS39" s="1323"/>
      <c r="BT39" s="1323"/>
      <c r="BU39" s="1323"/>
      <c r="BV39" s="1323"/>
      <c r="BW39" s="1323"/>
    </row>
    <row r="40" spans="1:75" s="998" customFormat="1" ht="30" customHeight="1">
      <c r="A40" s="1005"/>
      <c r="B40" s="557" t="s">
        <v>175</v>
      </c>
      <c r="C40" s="1184"/>
      <c r="D40" s="1185"/>
      <c r="E40" s="4" t="s">
        <v>1126</v>
      </c>
      <c r="F40" s="337" t="s">
        <v>37</v>
      </c>
      <c r="G40" s="1323"/>
      <c r="H40" s="1323"/>
      <c r="I40" s="1323"/>
      <c r="J40" s="1323"/>
      <c r="K40" s="1323"/>
      <c r="L40" s="1323"/>
      <c r="M40" s="1323"/>
      <c r="N40" s="1323"/>
      <c r="O40" s="1323"/>
      <c r="P40" s="1323"/>
      <c r="Q40" s="1323"/>
      <c r="R40" s="1323"/>
      <c r="S40" s="1323"/>
      <c r="T40" s="1323"/>
      <c r="U40" s="1323"/>
      <c r="V40" s="1323"/>
      <c r="W40" s="1323"/>
      <c r="X40" s="1323"/>
      <c r="Y40" s="1323"/>
      <c r="Z40" s="1323"/>
      <c r="AA40" s="1323"/>
      <c r="AB40" s="1323"/>
      <c r="AC40" s="1323"/>
      <c r="AD40" s="1323"/>
      <c r="AE40" s="1323"/>
      <c r="AF40" s="1323"/>
      <c r="AG40" s="1323"/>
      <c r="AH40" s="1323"/>
      <c r="AI40" s="1323"/>
      <c r="AJ40" s="1323"/>
      <c r="AK40" s="1323"/>
      <c r="AL40" s="1323"/>
      <c r="AM40" s="1323"/>
      <c r="AN40" s="1323"/>
      <c r="AO40" s="1323"/>
      <c r="AP40" s="1323"/>
      <c r="AQ40" s="1323"/>
      <c r="AR40" s="1323"/>
      <c r="AS40" s="1323"/>
      <c r="AT40" s="1323"/>
      <c r="AU40" s="1323"/>
      <c r="AV40" s="1323"/>
      <c r="AW40" s="1323"/>
      <c r="AX40" s="1323"/>
      <c r="AY40" s="1323"/>
      <c r="AZ40" s="1323"/>
      <c r="BA40" s="1323"/>
      <c r="BB40" s="1323"/>
      <c r="BC40" s="1323"/>
      <c r="BD40" s="1323"/>
      <c r="BE40" s="1323"/>
      <c r="BF40" s="1323"/>
      <c r="BG40" s="1323"/>
      <c r="BH40" s="1323"/>
      <c r="BI40" s="1323"/>
      <c r="BJ40" s="1323"/>
      <c r="BK40" s="1323"/>
      <c r="BL40" s="1323"/>
      <c r="BM40" s="1323"/>
      <c r="BN40" s="1323"/>
      <c r="BO40" s="1323"/>
      <c r="BP40" s="1323"/>
      <c r="BQ40" s="1323"/>
      <c r="BR40" s="1323"/>
      <c r="BS40" s="1323"/>
      <c r="BT40" s="1323"/>
      <c r="BU40" s="1323"/>
      <c r="BV40" s="1323"/>
      <c r="BW40" s="1323"/>
    </row>
    <row r="41" spans="1:75" s="998" customFormat="1" ht="18.75" customHeight="1">
      <c r="A41" s="1005"/>
      <c r="B41" s="1253" t="s">
        <v>1204</v>
      </c>
      <c r="C41" s="1250"/>
      <c r="D41" s="1213"/>
      <c r="E41" s="1251"/>
      <c r="F41" s="1252"/>
      <c r="G41" s="1323"/>
      <c r="H41" s="1323"/>
      <c r="I41" s="1323"/>
      <c r="J41" s="1323"/>
      <c r="K41" s="1323"/>
      <c r="L41" s="1323"/>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3"/>
      <c r="AR41" s="1323"/>
      <c r="AS41" s="1323"/>
      <c r="AT41" s="1323"/>
      <c r="AU41" s="1323"/>
      <c r="AV41" s="1323"/>
      <c r="AW41" s="1323"/>
      <c r="AX41" s="1323"/>
      <c r="AY41" s="1323"/>
      <c r="AZ41" s="1323"/>
      <c r="BA41" s="1323"/>
      <c r="BB41" s="1323"/>
      <c r="BC41" s="1323"/>
      <c r="BD41" s="1323"/>
      <c r="BE41" s="1323"/>
      <c r="BF41" s="1323"/>
      <c r="BG41" s="1323"/>
      <c r="BH41" s="1323"/>
      <c r="BI41" s="1323"/>
      <c r="BJ41" s="1323"/>
      <c r="BK41" s="1323"/>
      <c r="BL41" s="1323"/>
      <c r="BM41" s="1323"/>
      <c r="BN41" s="1323"/>
      <c r="BO41" s="1323"/>
      <c r="BP41" s="1323"/>
      <c r="BQ41" s="1323"/>
      <c r="BR41" s="1323"/>
      <c r="BS41" s="1323"/>
      <c r="BT41" s="1323"/>
      <c r="BU41" s="1323"/>
      <c r="BV41" s="1323"/>
      <c r="BW41" s="1323"/>
    </row>
    <row r="42" spans="1:75" s="998" customFormat="1" ht="18.75" customHeight="1">
      <c r="A42" s="1005"/>
      <c r="B42" s="470" t="s">
        <v>165</v>
      </c>
      <c r="C42" s="1184"/>
      <c r="D42" s="1185"/>
      <c r="E42" s="4" t="s">
        <v>854</v>
      </c>
      <c r="F42" s="377" t="s">
        <v>77</v>
      </c>
      <c r="G42" s="1323"/>
      <c r="H42" s="1323"/>
      <c r="I42" s="1323"/>
      <c r="J42" s="1323"/>
      <c r="K42" s="1323"/>
      <c r="L42" s="1323"/>
      <c r="M42" s="1323"/>
      <c r="N42" s="1323"/>
      <c r="O42" s="1323"/>
      <c r="P42" s="1323"/>
      <c r="Q42" s="1323"/>
      <c r="R42" s="1323"/>
      <c r="S42" s="1323"/>
      <c r="T42" s="1323"/>
      <c r="U42" s="1323"/>
      <c r="V42" s="1323"/>
      <c r="W42" s="1323"/>
      <c r="X42" s="1323"/>
      <c r="Y42" s="1323"/>
      <c r="Z42" s="1323"/>
      <c r="AA42" s="1323"/>
      <c r="AB42" s="1323"/>
      <c r="AC42" s="1323"/>
      <c r="AD42" s="1323"/>
      <c r="AE42" s="1323"/>
      <c r="AF42" s="1323"/>
      <c r="AG42" s="1323"/>
      <c r="AH42" s="1323"/>
      <c r="AI42" s="1323"/>
      <c r="AJ42" s="1323"/>
      <c r="AK42" s="1323"/>
      <c r="AL42" s="1323"/>
      <c r="AM42" s="1323"/>
      <c r="AN42" s="1323"/>
      <c r="AO42" s="1323"/>
      <c r="AP42" s="1323"/>
      <c r="AQ42" s="1323"/>
      <c r="AR42" s="1323"/>
      <c r="AS42" s="1323"/>
      <c r="AT42" s="1323"/>
      <c r="AU42" s="1323"/>
      <c r="AV42" s="1323"/>
      <c r="AW42" s="1323"/>
      <c r="AX42" s="1323"/>
      <c r="AY42" s="1323"/>
      <c r="AZ42" s="1323"/>
      <c r="BA42" s="1323"/>
      <c r="BB42" s="1323"/>
      <c r="BC42" s="1323"/>
      <c r="BD42" s="1323"/>
      <c r="BE42" s="1323"/>
      <c r="BF42" s="1323"/>
      <c r="BG42" s="1323"/>
      <c r="BH42" s="1323"/>
      <c r="BI42" s="1323"/>
      <c r="BJ42" s="1323"/>
      <c r="BK42" s="1323"/>
      <c r="BL42" s="1323"/>
      <c r="BM42" s="1323"/>
      <c r="BN42" s="1323"/>
      <c r="BO42" s="1323"/>
      <c r="BP42" s="1323"/>
      <c r="BQ42" s="1323"/>
      <c r="BR42" s="1323"/>
      <c r="BS42" s="1323"/>
      <c r="BT42" s="1323"/>
      <c r="BU42" s="1323"/>
      <c r="BV42" s="1323"/>
      <c r="BW42" s="1323"/>
    </row>
    <row r="43" spans="1:75" s="998" customFormat="1" ht="18.75" customHeight="1">
      <c r="A43" s="1005"/>
      <c r="B43" s="470" t="s">
        <v>166</v>
      </c>
      <c r="C43" s="1184"/>
      <c r="D43" s="1185"/>
      <c r="E43" s="4" t="s">
        <v>855</v>
      </c>
      <c r="F43" s="377" t="s">
        <v>77</v>
      </c>
      <c r="G43" s="1323"/>
      <c r="H43" s="1323"/>
      <c r="I43" s="1323"/>
      <c r="J43" s="1323"/>
      <c r="K43" s="1323"/>
      <c r="L43" s="1323"/>
      <c r="M43" s="1323"/>
      <c r="N43" s="1323"/>
      <c r="O43" s="1323"/>
      <c r="P43" s="1323"/>
      <c r="Q43" s="1323"/>
      <c r="R43" s="1323"/>
      <c r="S43" s="1323"/>
      <c r="T43" s="1323"/>
      <c r="U43" s="1323"/>
      <c r="V43" s="1323"/>
      <c r="W43" s="1323"/>
      <c r="X43" s="1323"/>
      <c r="Y43" s="1323"/>
      <c r="Z43" s="1323"/>
      <c r="AA43" s="1323"/>
      <c r="AB43" s="1323"/>
      <c r="AC43" s="1323"/>
      <c r="AD43" s="1323"/>
      <c r="AE43" s="1323"/>
      <c r="AF43" s="1323"/>
      <c r="AG43" s="1323"/>
      <c r="AH43" s="1323"/>
      <c r="AI43" s="1323"/>
      <c r="AJ43" s="1323"/>
      <c r="AK43" s="1323"/>
      <c r="AL43" s="1323"/>
      <c r="AM43" s="1323"/>
      <c r="AN43" s="1323"/>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row>
    <row r="44" spans="1:75" s="998" customFormat="1" ht="18.75" customHeight="1" thickBot="1">
      <c r="A44" s="1005"/>
      <c r="B44" s="470" t="s">
        <v>167</v>
      </c>
      <c r="C44" s="1184"/>
      <c r="D44" s="1185"/>
      <c r="E44" s="4" t="s">
        <v>856</v>
      </c>
      <c r="F44" s="377" t="s">
        <v>77</v>
      </c>
      <c r="G44" s="1323"/>
      <c r="H44" s="1323"/>
      <c r="I44" s="1323"/>
      <c r="J44" s="1323"/>
      <c r="K44" s="1323"/>
      <c r="L44" s="1323"/>
      <c r="M44" s="1323"/>
      <c r="N44" s="1323"/>
      <c r="O44" s="1323"/>
      <c r="P44" s="1323"/>
      <c r="Q44" s="1323"/>
      <c r="R44" s="1323"/>
      <c r="S44" s="1323"/>
      <c r="T44" s="1323"/>
      <c r="U44" s="1323"/>
      <c r="V44" s="1323"/>
      <c r="W44" s="1323"/>
      <c r="X44" s="1323"/>
      <c r="Y44" s="1323"/>
      <c r="Z44" s="1323"/>
      <c r="AA44" s="1323"/>
      <c r="AB44" s="1323"/>
      <c r="AC44" s="1323"/>
      <c r="AD44" s="1323"/>
      <c r="AE44" s="1323"/>
      <c r="AF44" s="1323"/>
      <c r="AG44" s="1323"/>
      <c r="AH44" s="1323"/>
      <c r="AI44" s="1323"/>
      <c r="AJ44" s="1323"/>
      <c r="AK44" s="1323"/>
      <c r="AL44" s="1323"/>
      <c r="AM44" s="1323"/>
      <c r="AN44" s="1323"/>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row>
    <row r="45" spans="1:75" s="998" customFormat="1" ht="18.75" customHeight="1">
      <c r="A45" s="1005"/>
      <c r="B45" s="378" t="s">
        <v>54</v>
      </c>
      <c r="C45" s="351">
        <f t="shared" ref="C45:D45" si="6">SUM(C42:C44)</f>
        <v>0</v>
      </c>
      <c r="D45" s="351">
        <f t="shared" si="6"/>
        <v>0</v>
      </c>
      <c r="E45" s="4" t="s">
        <v>838</v>
      </c>
      <c r="F45" s="377" t="s">
        <v>77</v>
      </c>
      <c r="G45" s="1323"/>
      <c r="H45" s="1323"/>
      <c r="I45" s="1323"/>
      <c r="J45" s="1323"/>
      <c r="K45" s="1323"/>
      <c r="L45" s="1323"/>
      <c r="M45" s="1323"/>
      <c r="N45" s="1323"/>
      <c r="O45" s="1323"/>
      <c r="P45" s="1323"/>
      <c r="Q45" s="1323"/>
      <c r="R45" s="1323"/>
      <c r="S45" s="1323"/>
      <c r="T45" s="1323"/>
      <c r="U45" s="1323"/>
      <c r="V45" s="1323"/>
      <c r="W45" s="1323"/>
      <c r="X45" s="1323"/>
      <c r="Y45" s="1323"/>
      <c r="Z45" s="1323"/>
      <c r="AA45" s="1323"/>
      <c r="AB45" s="1323"/>
      <c r="AC45" s="1323"/>
      <c r="AD45" s="1323"/>
      <c r="AE45" s="1323"/>
      <c r="AF45" s="1323"/>
      <c r="AG45" s="1323"/>
      <c r="AH45" s="1323"/>
      <c r="AI45" s="1323"/>
      <c r="AJ45" s="1323"/>
      <c r="AK45" s="1323"/>
      <c r="AL45" s="1323"/>
      <c r="AM45" s="1323"/>
      <c r="AN45" s="1323"/>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row>
    <row r="46" spans="1:75" s="998" customFormat="1" ht="33" customHeight="1">
      <c r="A46" s="1005"/>
      <c r="B46" s="557" t="s">
        <v>175</v>
      </c>
      <c r="C46" s="1184"/>
      <c r="D46" s="1185"/>
      <c r="E46" s="4" t="s">
        <v>1129</v>
      </c>
      <c r="F46" s="337" t="s">
        <v>37</v>
      </c>
      <c r="G46" s="1323"/>
      <c r="H46" s="1323"/>
      <c r="I46" s="1323"/>
      <c r="J46" s="1323"/>
      <c r="K46" s="1323"/>
      <c r="L46" s="1323"/>
      <c r="M46" s="1323"/>
      <c r="N46" s="1323"/>
      <c r="O46" s="1323"/>
      <c r="P46" s="1323"/>
      <c r="Q46" s="1323"/>
      <c r="R46" s="1323"/>
      <c r="S46" s="1323"/>
      <c r="T46" s="1323"/>
      <c r="U46" s="1323"/>
      <c r="V46" s="1323"/>
      <c r="W46" s="1323"/>
      <c r="X46" s="1323"/>
      <c r="Y46" s="1323"/>
      <c r="Z46" s="1323"/>
      <c r="AA46" s="1323"/>
      <c r="AB46" s="1323"/>
      <c r="AC46" s="1323"/>
      <c r="AD46" s="1323"/>
      <c r="AE46" s="1323"/>
      <c r="AF46" s="1323"/>
      <c r="AG46" s="1323"/>
      <c r="AH46" s="1323"/>
      <c r="AI46" s="1323"/>
      <c r="AJ46" s="1323"/>
      <c r="AK46" s="1323"/>
      <c r="AL46" s="1323"/>
      <c r="AM46" s="1323"/>
      <c r="AN46" s="1323"/>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row>
    <row r="47" spans="1:75" s="1323" customFormat="1" ht="18.75" customHeight="1">
      <c r="A47" s="1005"/>
      <c r="B47" s="1253" t="s">
        <v>1243</v>
      </c>
      <c r="C47" s="1250"/>
      <c r="D47" s="1213"/>
      <c r="E47" s="1251"/>
      <c r="F47" s="1252"/>
    </row>
    <row r="48" spans="1:75" s="1323" customFormat="1" ht="18.75" customHeight="1">
      <c r="A48" s="1005"/>
      <c r="B48" s="470" t="s">
        <v>165</v>
      </c>
      <c r="C48" s="881">
        <f>C24+C30+C36+C42</f>
        <v>0</v>
      </c>
      <c r="D48" s="881">
        <f>D24+D30+D36+D42</f>
        <v>0</v>
      </c>
      <c r="E48" s="4" t="s">
        <v>885</v>
      </c>
      <c r="F48" s="377" t="s">
        <v>77</v>
      </c>
    </row>
    <row r="49" spans="1:8" s="1323" customFormat="1" ht="18.75" customHeight="1">
      <c r="A49" s="1005"/>
      <c r="B49" s="470" t="s">
        <v>166</v>
      </c>
      <c r="C49" s="881">
        <f t="shared" ref="C49:D49" si="7">C25+C31+C37+C43</f>
        <v>0</v>
      </c>
      <c r="D49" s="881">
        <f t="shared" si="7"/>
        <v>0</v>
      </c>
      <c r="E49" s="4" t="s">
        <v>1244</v>
      </c>
      <c r="F49" s="377" t="s">
        <v>77</v>
      </c>
    </row>
    <row r="50" spans="1:8" s="1323" customFormat="1" ht="18.75" customHeight="1" thickBot="1">
      <c r="A50" s="1005"/>
      <c r="B50" s="470" t="s">
        <v>167</v>
      </c>
      <c r="C50" s="881">
        <f t="shared" ref="C50:D50" si="8">C26+C32+C38+C44</f>
        <v>0</v>
      </c>
      <c r="D50" s="881">
        <f t="shared" si="8"/>
        <v>0</v>
      </c>
      <c r="E50" s="4" t="s">
        <v>1245</v>
      </c>
      <c r="F50" s="377" t="s">
        <v>77</v>
      </c>
    </row>
    <row r="51" spans="1:8" s="1323" customFormat="1" ht="18.75" customHeight="1">
      <c r="A51" s="1005"/>
      <c r="B51" s="378" t="s">
        <v>54</v>
      </c>
      <c r="C51" s="351">
        <f t="shared" ref="C51" si="9">SUM(C48:C50)</f>
        <v>0</v>
      </c>
      <c r="D51" s="351">
        <f t="shared" ref="D51" si="10">SUM(D48:D50)</f>
        <v>0</v>
      </c>
      <c r="E51" s="4" t="s">
        <v>916</v>
      </c>
      <c r="F51" s="377" t="s">
        <v>77</v>
      </c>
    </row>
    <row r="52" spans="1:8" s="1323" customFormat="1" ht="33" customHeight="1">
      <c r="A52" s="1005"/>
      <c r="B52" s="557" t="s">
        <v>175</v>
      </c>
      <c r="C52" s="881">
        <f>C28+C34+C40+C46</f>
        <v>0</v>
      </c>
      <c r="D52" s="881">
        <f>D28+D34+D40+D46</f>
        <v>0</v>
      </c>
      <c r="E52" s="4" t="s">
        <v>917</v>
      </c>
      <c r="F52" s="337" t="s">
        <v>37</v>
      </c>
    </row>
    <row r="53" spans="1:8">
      <c r="A53" s="34"/>
      <c r="B53" s="75"/>
      <c r="C53" s="33"/>
      <c r="D53" s="33"/>
      <c r="E53" s="33"/>
      <c r="F53" s="33"/>
    </row>
    <row r="54" spans="1:8" s="998" customFormat="1">
      <c r="A54" s="1005"/>
      <c r="B54" s="75"/>
      <c r="C54" s="1004"/>
      <c r="D54" s="1004"/>
      <c r="E54" s="1734" t="s">
        <v>1683</v>
      </c>
      <c r="F54" s="1734">
        <v>3</v>
      </c>
    </row>
    <row r="55" spans="1:8">
      <c r="A55" s="1236">
        <v>3</v>
      </c>
      <c r="B55" s="761"/>
      <c r="C55" s="756" t="s">
        <v>349</v>
      </c>
      <c r="D55" s="1191" t="s">
        <v>533</v>
      </c>
      <c r="E55" s="756" t="s">
        <v>74</v>
      </c>
      <c r="F55" s="767"/>
      <c r="G55" s="1643"/>
      <c r="H55" s="1324"/>
    </row>
    <row r="56" spans="1:8">
      <c r="A56" s="124"/>
      <c r="B56" s="348" t="s">
        <v>1527</v>
      </c>
      <c r="C56" s="768" t="s">
        <v>996</v>
      </c>
      <c r="D56" s="768" t="s">
        <v>890</v>
      </c>
      <c r="E56" s="773"/>
      <c r="F56" s="382" t="s">
        <v>111</v>
      </c>
    </row>
    <row r="57" spans="1:8">
      <c r="A57" s="124"/>
      <c r="B57" s="729"/>
      <c r="C57" s="289" t="s">
        <v>76</v>
      </c>
      <c r="D57" s="289" t="s">
        <v>76</v>
      </c>
      <c r="E57" s="711" t="s">
        <v>75</v>
      </c>
      <c r="F57" s="396" t="s">
        <v>112</v>
      </c>
    </row>
    <row r="58" spans="1:8" ht="18.75" customHeight="1">
      <c r="A58" s="33"/>
      <c r="B58" s="787" t="s">
        <v>1526</v>
      </c>
      <c r="C58" s="350"/>
      <c r="D58" s="287"/>
      <c r="E58" s="260">
        <v>100</v>
      </c>
      <c r="F58" s="774" t="s">
        <v>77</v>
      </c>
    </row>
    <row r="59" spans="1:8">
      <c r="A59" s="33"/>
      <c r="B59" s="36"/>
      <c r="C59" s="74"/>
      <c r="D59" s="76"/>
      <c r="E59" s="77"/>
      <c r="F59" s="68"/>
    </row>
    <row r="60" spans="1:8">
      <c r="A60" s="33"/>
      <c r="B60" s="37"/>
      <c r="C60" s="33"/>
      <c r="D60" s="33"/>
      <c r="E60" s="1734" t="s">
        <v>1683</v>
      </c>
      <c r="F60" s="1734">
        <v>4</v>
      </c>
    </row>
    <row r="61" spans="1:8">
      <c r="A61" s="1236">
        <v>4</v>
      </c>
      <c r="B61" s="761"/>
      <c r="C61" s="759" t="s">
        <v>350</v>
      </c>
      <c r="D61" s="1191" t="s">
        <v>351</v>
      </c>
      <c r="E61" s="759" t="s">
        <v>74</v>
      </c>
      <c r="F61" s="767"/>
      <c r="G61" s="1643"/>
      <c r="H61" s="1324"/>
    </row>
    <row r="62" spans="1:8" ht="25.5">
      <c r="A62" s="33"/>
      <c r="B62" s="348" t="s">
        <v>511</v>
      </c>
      <c r="C62" s="768" t="s">
        <v>996</v>
      </c>
      <c r="D62" s="768" t="s">
        <v>890</v>
      </c>
      <c r="E62" s="769"/>
      <c r="F62" s="382" t="s">
        <v>111</v>
      </c>
    </row>
    <row r="63" spans="1:8">
      <c r="A63" s="33"/>
      <c r="B63" s="437"/>
      <c r="C63" s="289" t="s">
        <v>76</v>
      </c>
      <c r="D63" s="289" t="s">
        <v>76</v>
      </c>
      <c r="E63" s="711" t="s">
        <v>75</v>
      </c>
      <c r="F63" s="396" t="s">
        <v>112</v>
      </c>
    </row>
    <row r="64" spans="1:8" ht="32.25" customHeight="1">
      <c r="A64" s="33"/>
      <c r="B64" s="770" t="s">
        <v>144</v>
      </c>
      <c r="C64" s="716"/>
      <c r="D64" s="725"/>
      <c r="E64" s="711">
        <v>100</v>
      </c>
      <c r="F64" s="771" t="s">
        <v>77</v>
      </c>
    </row>
    <row r="65" spans="1:7" ht="39.75" customHeight="1">
      <c r="A65" s="33"/>
      <c r="B65" s="772" t="s">
        <v>63</v>
      </c>
      <c r="C65" s="716"/>
      <c r="D65" s="725"/>
      <c r="E65" s="711" t="s">
        <v>206</v>
      </c>
      <c r="F65" s="394" t="s">
        <v>77</v>
      </c>
    </row>
    <row r="66" spans="1:7">
      <c r="A66" s="33"/>
      <c r="B66" s="37"/>
      <c r="C66" s="33"/>
      <c r="D66" s="33"/>
      <c r="E66" s="33"/>
      <c r="F66" s="33"/>
    </row>
    <row r="67" spans="1:7">
      <c r="A67"/>
      <c r="B67"/>
      <c r="C67"/>
      <c r="D67"/>
      <c r="E67" s="1734" t="s">
        <v>1683</v>
      </c>
      <c r="F67" s="1734">
        <v>5</v>
      </c>
    </row>
    <row r="68" spans="1:7">
      <c r="A68" s="1237">
        <v>5</v>
      </c>
      <c r="B68" s="761"/>
      <c r="C68" s="756" t="s">
        <v>352</v>
      </c>
      <c r="D68" s="1191" t="s">
        <v>353</v>
      </c>
      <c r="E68" s="756" t="s">
        <v>74</v>
      </c>
      <c r="F68" s="760"/>
    </row>
    <row r="69" spans="1:7">
      <c r="A69"/>
      <c r="B69" s="348" t="s">
        <v>871</v>
      </c>
      <c r="C69" s="762"/>
      <c r="D69" s="762"/>
      <c r="E69" s="763"/>
      <c r="F69" s="757" t="s">
        <v>111</v>
      </c>
    </row>
    <row r="70" spans="1:7">
      <c r="A70"/>
      <c r="B70" s="430"/>
      <c r="C70" s="106" t="s">
        <v>996</v>
      </c>
      <c r="D70" s="106" t="s">
        <v>890</v>
      </c>
      <c r="E70" s="764"/>
      <c r="F70" s="757" t="s">
        <v>112</v>
      </c>
    </row>
    <row r="71" spans="1:7">
      <c r="A71"/>
      <c r="B71" s="437"/>
      <c r="C71" s="289" t="s">
        <v>76</v>
      </c>
      <c r="D71" s="289" t="s">
        <v>76</v>
      </c>
      <c r="E71" s="711" t="s">
        <v>75</v>
      </c>
      <c r="F71" s="668"/>
    </row>
    <row r="72" spans="1:7" s="142" customFormat="1" ht="22.5" customHeight="1">
      <c r="A72"/>
      <c r="B72" s="1780" t="s">
        <v>1205</v>
      </c>
      <c r="C72" s="1781"/>
      <c r="D72" s="1782"/>
      <c r="E72" s="226"/>
      <c r="F72" s="278"/>
    </row>
    <row r="73" spans="1:7" ht="22.5" customHeight="1">
      <c r="A73"/>
      <c r="B73" s="905" t="s">
        <v>872</v>
      </c>
      <c r="C73" s="716"/>
      <c r="D73" s="725"/>
      <c r="E73" s="711" t="s">
        <v>11</v>
      </c>
      <c r="F73" s="278" t="s">
        <v>77</v>
      </c>
    </row>
    <row r="74" spans="1:7" ht="19.5" customHeight="1">
      <c r="A74"/>
      <c r="B74" s="905" t="s">
        <v>873</v>
      </c>
      <c r="C74" s="716"/>
      <c r="D74" s="725"/>
      <c r="E74" s="711" t="s">
        <v>206</v>
      </c>
      <c r="F74" s="278" t="s">
        <v>77</v>
      </c>
    </row>
    <row r="75" spans="1:7" ht="21" customHeight="1">
      <c r="A75"/>
      <c r="B75" s="905" t="s">
        <v>877</v>
      </c>
      <c r="C75" s="716"/>
      <c r="D75" s="725"/>
      <c r="E75" s="711" t="s">
        <v>25</v>
      </c>
      <c r="F75" s="278" t="s">
        <v>77</v>
      </c>
    </row>
    <row r="76" spans="1:7" ht="45.75" customHeight="1">
      <c r="A76"/>
      <c r="B76" s="905" t="s">
        <v>874</v>
      </c>
      <c r="C76" s="716"/>
      <c r="D76" s="725"/>
      <c r="E76" s="711" t="s">
        <v>207</v>
      </c>
      <c r="F76" s="278" t="s">
        <v>77</v>
      </c>
    </row>
    <row r="77" spans="1:7" ht="39.75" customHeight="1">
      <c r="A77"/>
      <c r="B77" s="905" t="s">
        <v>1275</v>
      </c>
      <c r="C77" s="716"/>
      <c r="D77" s="725"/>
      <c r="E77" s="711" t="s">
        <v>26</v>
      </c>
      <c r="F77" s="278" t="s">
        <v>77</v>
      </c>
      <c r="G77" s="1469" t="s">
        <v>1273</v>
      </c>
    </row>
    <row r="78" spans="1:7" ht="23.25" customHeight="1">
      <c r="A78"/>
      <c r="B78" s="905" t="s">
        <v>875</v>
      </c>
      <c r="C78" s="716"/>
      <c r="D78" s="725"/>
      <c r="E78" s="711" t="s">
        <v>208</v>
      </c>
      <c r="F78" s="278" t="s">
        <v>77</v>
      </c>
    </row>
    <row r="79" spans="1:7" ht="45.75" customHeight="1">
      <c r="A79"/>
      <c r="B79" s="905" t="s">
        <v>876</v>
      </c>
      <c r="C79" s="716"/>
      <c r="D79" s="725"/>
      <c r="E79" s="711" t="s">
        <v>2</v>
      </c>
      <c r="F79" s="278" t="s">
        <v>77</v>
      </c>
    </row>
    <row r="80" spans="1:7" ht="45.75" customHeight="1" thickBot="1">
      <c r="A80"/>
      <c r="B80" s="905" t="s">
        <v>878</v>
      </c>
      <c r="C80" s="716"/>
      <c r="D80" s="725"/>
      <c r="E80" s="711" t="s">
        <v>209</v>
      </c>
      <c r="F80" s="278" t="s">
        <v>77</v>
      </c>
    </row>
    <row r="81" spans="1:7" ht="24.95" customHeight="1">
      <c r="A81"/>
      <c r="B81" s="765" t="s">
        <v>32</v>
      </c>
      <c r="C81" s="351">
        <f>SUM(C73:C80)</f>
        <v>0</v>
      </c>
      <c r="D81" s="351">
        <f>SUM(D73:D80)</f>
        <v>0</v>
      </c>
      <c r="E81" s="711" t="s">
        <v>3</v>
      </c>
      <c r="F81" s="766" t="s">
        <v>77</v>
      </c>
      <c r="G81" s="1467" t="s">
        <v>1273</v>
      </c>
    </row>
    <row r="83" spans="1:7">
      <c r="E83" s="1734" t="s">
        <v>1683</v>
      </c>
      <c r="F83" s="1734">
        <v>6</v>
      </c>
    </row>
    <row r="84" spans="1:7">
      <c r="A84" s="1239">
        <v>6</v>
      </c>
      <c r="B84" s="785"/>
      <c r="C84" s="756" t="s">
        <v>375</v>
      </c>
      <c r="D84" s="1191" t="s">
        <v>376</v>
      </c>
      <c r="E84" s="756" t="s">
        <v>74</v>
      </c>
      <c r="F84" s="767"/>
    </row>
    <row r="85" spans="1:7">
      <c r="B85" s="342" t="s">
        <v>512</v>
      </c>
      <c r="C85" s="359" t="s">
        <v>996</v>
      </c>
      <c r="D85" s="359" t="s">
        <v>890</v>
      </c>
      <c r="E85" s="773"/>
      <c r="F85" s="382" t="s">
        <v>111</v>
      </c>
    </row>
    <row r="86" spans="1:7">
      <c r="B86" s="1396"/>
      <c r="C86" s="289" t="s">
        <v>76</v>
      </c>
      <c r="D86" s="431" t="s">
        <v>76</v>
      </c>
      <c r="E86" s="867" t="s">
        <v>75</v>
      </c>
      <c r="F86" s="396" t="s">
        <v>112</v>
      </c>
    </row>
    <row r="87" spans="1:7" ht="22.5" customHeight="1">
      <c r="B87" s="1730" t="s">
        <v>421</v>
      </c>
      <c r="C87" s="714">
        <f>'6. Op Inc (source)'!C29+'6. Op Inc (source)'!C70</f>
        <v>0</v>
      </c>
      <c r="D87" s="714">
        <f>'6. Op Inc (source)'!D29+'6. Op Inc (source)'!D70</f>
        <v>0</v>
      </c>
      <c r="E87" s="260">
        <v>100</v>
      </c>
      <c r="F87" s="266" t="s">
        <v>77</v>
      </c>
    </row>
    <row r="88" spans="1:7" ht="22.5" customHeight="1">
      <c r="B88" s="786" t="s">
        <v>422</v>
      </c>
      <c r="C88" s="871">
        <f>-'7. Op Exp'!D84</f>
        <v>0</v>
      </c>
      <c r="D88" s="871">
        <f>-'7. Op Exp'!E84</f>
        <v>0</v>
      </c>
      <c r="E88" s="711">
        <v>105</v>
      </c>
      <c r="F88" s="861" t="s">
        <v>37</v>
      </c>
    </row>
    <row r="89" spans="1:7" ht="22.5" customHeight="1">
      <c r="B89" s="786" t="s">
        <v>423</v>
      </c>
      <c r="C89" s="716"/>
      <c r="D89" s="725"/>
      <c r="E89" s="711">
        <v>110</v>
      </c>
      <c r="F89" s="266" t="s">
        <v>77</v>
      </c>
    </row>
    <row r="90" spans="1:7" ht="22.5" customHeight="1" thickBot="1">
      <c r="B90" s="786" t="s">
        <v>424</v>
      </c>
      <c r="C90" s="716"/>
      <c r="D90" s="725"/>
      <c r="E90" s="711">
        <v>120</v>
      </c>
      <c r="F90" s="266" t="s">
        <v>78</v>
      </c>
    </row>
    <row r="91" spans="1:7" ht="18.75" customHeight="1">
      <c r="B91" s="325" t="s">
        <v>94</v>
      </c>
      <c r="C91" s="351">
        <f>SUM(C87:C90)</f>
        <v>0</v>
      </c>
      <c r="D91" s="351">
        <f>SUM(D87:D90)</f>
        <v>0</v>
      </c>
      <c r="E91" s="711">
        <v>140</v>
      </c>
      <c r="F91" s="405" t="s">
        <v>148</v>
      </c>
    </row>
  </sheetData>
  <sheetProtection password="D5A2" sheet="1" objects="1" scenarios="1"/>
  <mergeCells count="2">
    <mergeCell ref="B72:D72"/>
    <mergeCell ref="B19:B20"/>
  </mergeCells>
  <dataValidations count="3">
    <dataValidation allowBlank="1" showInputMessage="1" showErrorMessage="1" promptTitle="Other auditor remuneration" prompt="Total feeds into operating expenses note on sheet '7. Op Exp'." sqref="G81"/>
    <dataValidation allowBlank="1" showInputMessage="1" showErrorMessage="1" promptTitle="Internal audit services" prompt="This line should only be used in the unusual circumstance where a foundation trust's external auditor also provides the trust with internal audit services." sqref="G77"/>
    <dataValidation allowBlank="1" showInputMessage="1" showErrorMessage="1" promptTitle="Operating lease expenditure" prompt="Totals feed into operating expenses note on sheet '7. Op Exp'." sqref="O15"/>
  </dataValidations>
  <printOptions gridLinesSet="0"/>
  <pageMargins left="0.74803149606299213" right="0.35433070866141736" top="0.35433070866141736" bottom="0.39370078740157483" header="0.19685039370078741" footer="0.19685039370078741"/>
  <pageSetup paperSize="9" scale="54" fitToHeight="2" orientation="landscape" horizontalDpi="300" verticalDpi="300" r:id="rId1"/>
  <headerFooter alignWithMargins="0"/>
  <ignoredErrors>
    <ignoredError sqref="E73:E81 E65 C86:D86 C63:D63 C71:D71 C57:D57 C21 C11:L11 M12:M15"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Z191"/>
  <sheetViews>
    <sheetView showGridLines="0" zoomScale="80" zoomScaleNormal="80" workbookViewId="0">
      <selection activeCell="B4" sqref="B4"/>
    </sheetView>
  </sheetViews>
  <sheetFormatPr defaultRowHeight="12.75"/>
  <cols>
    <col min="1" max="1" width="9.140625" style="31"/>
    <col min="2" max="2" width="48" style="31" bestFit="1" customWidth="1"/>
    <col min="3" max="6" width="12.85546875" style="31" customWidth="1"/>
    <col min="7" max="12" width="9.140625" style="31"/>
    <col min="13" max="13" width="0" style="31" hidden="1" customWidth="1"/>
    <col min="14" max="16384" width="9.140625" style="31"/>
  </cols>
  <sheetData>
    <row r="1" spans="1:26">
      <c r="A1" s="92"/>
      <c r="B1" s="1259" t="s">
        <v>1138</v>
      </c>
      <c r="C1" s="93"/>
      <c r="D1" s="93"/>
      <c r="E1" s="93"/>
      <c r="F1" s="93"/>
      <c r="G1" s="93"/>
      <c r="H1" s="93"/>
      <c r="I1" s="93"/>
      <c r="J1" s="93"/>
      <c r="K1" s="93"/>
      <c r="L1" s="93"/>
      <c r="M1" s="93">
        <v>14</v>
      </c>
      <c r="N1" s="93"/>
      <c r="O1" s="93"/>
      <c r="P1" s="93"/>
      <c r="Q1" s="93"/>
      <c r="R1" s="93"/>
      <c r="S1" s="93"/>
      <c r="T1" s="93"/>
      <c r="U1" s="93"/>
      <c r="V1" s="93"/>
      <c r="W1" s="93"/>
      <c r="X1" s="93"/>
      <c r="Y1" s="93"/>
      <c r="Z1" s="93"/>
    </row>
    <row r="2" spans="1:26">
      <c r="A2" s="93"/>
      <c r="B2" s="70"/>
      <c r="C2" s="93"/>
      <c r="D2" s="93"/>
      <c r="E2" s="93"/>
      <c r="F2" s="93"/>
      <c r="G2" s="93"/>
      <c r="H2" s="93"/>
      <c r="I2" s="93"/>
      <c r="J2" s="93"/>
      <c r="K2" s="93"/>
      <c r="L2" s="93"/>
      <c r="M2" s="93"/>
      <c r="N2" s="93"/>
      <c r="O2" s="93"/>
      <c r="P2" s="93"/>
      <c r="Q2" s="93"/>
      <c r="R2" s="93"/>
      <c r="S2" s="93"/>
      <c r="T2" s="93"/>
      <c r="U2" s="93"/>
      <c r="V2" s="93"/>
      <c r="W2" s="93"/>
      <c r="X2" s="93"/>
      <c r="Y2" s="93"/>
      <c r="Z2" s="93"/>
    </row>
    <row r="3" spans="1:26">
      <c r="A3" s="93"/>
      <c r="B3" s="43" t="s">
        <v>1506</v>
      </c>
      <c r="C3" s="93"/>
      <c r="D3" s="93"/>
      <c r="E3" s="93"/>
      <c r="F3" s="93"/>
      <c r="G3" s="93"/>
      <c r="H3" s="93"/>
      <c r="I3" s="93"/>
      <c r="J3" s="93"/>
      <c r="K3" s="93"/>
      <c r="L3" s="93"/>
      <c r="M3" s="93"/>
      <c r="N3" s="93"/>
      <c r="O3" s="93"/>
      <c r="P3" s="93"/>
      <c r="Q3" s="93"/>
      <c r="R3" s="93"/>
      <c r="S3" s="93"/>
      <c r="T3" s="93"/>
      <c r="U3" s="93"/>
      <c r="V3" s="93"/>
      <c r="W3" s="93"/>
      <c r="X3" s="93"/>
      <c r="Y3" s="93"/>
      <c r="Z3" s="93"/>
    </row>
    <row r="4" spans="1:26">
      <c r="A4" s="93"/>
      <c r="B4" s="100" t="s">
        <v>637</v>
      </c>
      <c r="C4" s="93"/>
      <c r="D4" s="93"/>
      <c r="E4" s="93"/>
      <c r="F4" s="93"/>
      <c r="G4" s="93"/>
      <c r="H4" s="93"/>
      <c r="I4" s="93"/>
      <c r="J4" s="93"/>
      <c r="K4" s="93"/>
      <c r="L4" s="93"/>
      <c r="M4" s="93"/>
      <c r="N4" s="93"/>
      <c r="O4" s="93"/>
      <c r="P4" s="93"/>
      <c r="Q4" s="93"/>
      <c r="R4" s="93"/>
      <c r="S4" s="93"/>
      <c r="T4" s="93"/>
      <c r="U4" s="93"/>
      <c r="V4" s="93"/>
      <c r="W4" s="93"/>
      <c r="X4" s="93"/>
      <c r="Y4" s="93"/>
      <c r="Z4" s="93"/>
    </row>
    <row r="5" spans="1:26">
      <c r="A5" s="93"/>
      <c r="B5" s="93"/>
      <c r="C5" s="93"/>
      <c r="D5" s="93"/>
      <c r="E5" s="93"/>
      <c r="F5" s="93"/>
      <c r="G5" s="93"/>
      <c r="H5" s="93"/>
      <c r="I5" s="93"/>
      <c r="J5" s="93"/>
      <c r="K5" s="93"/>
      <c r="L5" s="93"/>
      <c r="M5" s="93"/>
      <c r="N5" s="93"/>
      <c r="O5" s="93"/>
      <c r="P5" s="93"/>
      <c r="Q5" s="93"/>
      <c r="R5" s="93"/>
      <c r="S5" s="93"/>
      <c r="T5" s="93"/>
      <c r="U5" s="93"/>
      <c r="V5" s="93"/>
      <c r="W5" s="93"/>
      <c r="X5" s="93"/>
      <c r="Y5" s="93"/>
      <c r="Z5" s="93"/>
    </row>
    <row r="6" spans="1:26">
      <c r="A6" s="93"/>
      <c r="B6" s="93"/>
      <c r="C6" s="93"/>
      <c r="D6" s="93"/>
      <c r="E6" s="93"/>
      <c r="F6" s="93"/>
      <c r="G6" s="93"/>
      <c r="H6" s="93"/>
      <c r="I6" s="93"/>
      <c r="J6" s="93"/>
      <c r="K6" s="93"/>
      <c r="L6" s="93"/>
      <c r="M6" s="93"/>
      <c r="N6" s="93"/>
      <c r="O6" s="93"/>
      <c r="P6" s="93"/>
      <c r="Q6" s="93"/>
      <c r="R6" s="93"/>
      <c r="S6" s="93"/>
      <c r="T6" s="93"/>
      <c r="U6" s="93"/>
      <c r="V6" s="93"/>
      <c r="W6" s="93"/>
      <c r="X6" s="93"/>
      <c r="Y6" s="93"/>
      <c r="Z6" s="93"/>
    </row>
    <row r="7" spans="1:26">
      <c r="A7" s="93"/>
      <c r="B7" s="93"/>
      <c r="C7" s="93"/>
      <c r="D7" s="93"/>
      <c r="E7" s="1734" t="s">
        <v>1683</v>
      </c>
      <c r="F7" s="1734">
        <v>1</v>
      </c>
      <c r="G7" s="93"/>
      <c r="H7" s="93"/>
      <c r="I7" s="93"/>
      <c r="J7" s="93"/>
      <c r="K7" s="93"/>
      <c r="L7" s="93"/>
      <c r="M7" s="93"/>
      <c r="N7" s="93"/>
      <c r="O7" s="93"/>
      <c r="P7" s="93"/>
      <c r="Q7" s="93"/>
      <c r="R7" s="93"/>
      <c r="S7" s="93"/>
      <c r="T7" s="93"/>
      <c r="U7" s="93"/>
      <c r="V7" s="93"/>
      <c r="W7" s="93"/>
      <c r="X7" s="93"/>
      <c r="Y7" s="93"/>
      <c r="Z7" s="93"/>
    </row>
    <row r="8" spans="1:26">
      <c r="A8" s="1235">
        <v>1</v>
      </c>
      <c r="B8" s="742"/>
      <c r="C8" s="655" t="s">
        <v>354</v>
      </c>
      <c r="D8" s="1191" t="s">
        <v>355</v>
      </c>
      <c r="E8" s="655" t="s">
        <v>74</v>
      </c>
      <c r="F8" s="743"/>
      <c r="G8" s="1643"/>
      <c r="H8" s="1324"/>
      <c r="I8" s="1352"/>
      <c r="J8" s="93"/>
      <c r="K8" s="93"/>
      <c r="L8" s="93"/>
      <c r="M8" s="93"/>
      <c r="N8" s="93"/>
      <c r="O8" s="93"/>
      <c r="P8" s="93"/>
      <c r="Q8" s="93"/>
      <c r="R8" s="93"/>
      <c r="S8" s="93"/>
      <c r="T8" s="93"/>
      <c r="U8" s="93"/>
      <c r="V8" s="93"/>
      <c r="W8" s="93"/>
      <c r="X8" s="93"/>
      <c r="Y8" s="93"/>
      <c r="Z8" s="93"/>
    </row>
    <row r="9" spans="1:26">
      <c r="A9" s="93"/>
      <c r="B9" s="744" t="s">
        <v>513</v>
      </c>
      <c r="C9" s="94" t="s">
        <v>996</v>
      </c>
      <c r="D9" s="94" t="s">
        <v>890</v>
      </c>
      <c r="E9" s="740"/>
      <c r="F9" s="745" t="s">
        <v>111</v>
      </c>
      <c r="G9" s="1352"/>
      <c r="H9" s="1352"/>
      <c r="I9" s="1352"/>
      <c r="J9" s="93"/>
      <c r="K9" s="93"/>
      <c r="L9" s="93"/>
      <c r="M9" s="93"/>
      <c r="N9" s="93"/>
      <c r="O9" s="93"/>
      <c r="P9" s="93"/>
      <c r="Q9" s="93"/>
      <c r="R9" s="93"/>
      <c r="S9" s="93"/>
      <c r="T9" s="93"/>
      <c r="U9" s="93"/>
      <c r="V9" s="93"/>
      <c r="W9" s="93"/>
      <c r="X9" s="93"/>
      <c r="Y9" s="93"/>
      <c r="Z9" s="93"/>
    </row>
    <row r="10" spans="1:26">
      <c r="A10" s="93"/>
      <c r="B10" s="746"/>
      <c r="C10" s="94" t="s">
        <v>29</v>
      </c>
      <c r="D10" s="94" t="s">
        <v>29</v>
      </c>
      <c r="E10" s="711" t="s">
        <v>75</v>
      </c>
      <c r="F10" s="745" t="s">
        <v>112</v>
      </c>
      <c r="G10" s="93"/>
      <c r="H10" s="93"/>
      <c r="I10" s="93"/>
      <c r="J10" s="93"/>
      <c r="K10" s="93"/>
      <c r="L10" s="93"/>
      <c r="M10" s="93"/>
      <c r="N10" s="93"/>
      <c r="O10" s="93"/>
      <c r="P10" s="93"/>
      <c r="Q10" s="93"/>
      <c r="R10" s="93"/>
      <c r="S10" s="93"/>
      <c r="T10" s="93"/>
      <c r="U10" s="93"/>
      <c r="V10" s="93"/>
      <c r="W10" s="93"/>
      <c r="X10" s="93"/>
      <c r="Y10" s="93"/>
      <c r="Z10" s="93"/>
    </row>
    <row r="11" spans="1:26" ht="18.75" customHeight="1">
      <c r="A11" s="93"/>
      <c r="B11" s="753" t="s">
        <v>1486</v>
      </c>
      <c r="C11" s="716"/>
      <c r="D11" s="725"/>
      <c r="E11" s="711">
        <v>100</v>
      </c>
      <c r="F11" s="728" t="s">
        <v>141</v>
      </c>
      <c r="G11" s="93"/>
      <c r="H11" s="93"/>
      <c r="I11" s="93"/>
      <c r="J11" s="93"/>
      <c r="K11" s="93"/>
      <c r="L11" s="93"/>
      <c r="M11" s="93"/>
      <c r="N11" s="93"/>
      <c r="O11" s="93"/>
      <c r="P11" s="93"/>
      <c r="Q11" s="93"/>
      <c r="R11" s="93"/>
      <c r="S11" s="93"/>
      <c r="T11" s="93"/>
      <c r="U11" s="93"/>
      <c r="V11" s="93"/>
      <c r="W11" s="93"/>
      <c r="X11" s="93"/>
      <c r="Y11" s="93"/>
      <c r="Z11" s="93"/>
    </row>
    <row r="12" spans="1:26" ht="18.75" customHeight="1" thickBot="1">
      <c r="A12" s="93"/>
      <c r="B12" s="752" t="s">
        <v>427</v>
      </c>
      <c r="C12" s="716"/>
      <c r="D12" s="725"/>
      <c r="E12" s="711" t="s">
        <v>206</v>
      </c>
      <c r="F12" s="728" t="s">
        <v>148</v>
      </c>
      <c r="G12" s="93"/>
      <c r="H12" s="93"/>
      <c r="I12" s="93"/>
      <c r="J12" s="93"/>
      <c r="K12" s="93"/>
      <c r="L12" s="93"/>
      <c r="M12" s="93"/>
      <c r="N12" s="93"/>
      <c r="O12" s="93"/>
      <c r="P12" s="93"/>
      <c r="Q12" s="93"/>
      <c r="R12" s="93"/>
      <c r="S12" s="93"/>
      <c r="T12" s="93"/>
      <c r="U12" s="93"/>
      <c r="V12" s="93"/>
      <c r="W12" s="93"/>
      <c r="X12" s="93"/>
      <c r="Y12" s="93"/>
      <c r="Z12" s="93"/>
    </row>
    <row r="13" spans="1:26" ht="18.75" customHeight="1">
      <c r="A13" s="93"/>
      <c r="B13" s="753" t="s">
        <v>428</v>
      </c>
      <c r="C13" s="351">
        <f>SUM(C11:C12)</f>
        <v>0</v>
      </c>
      <c r="D13" s="351">
        <f>SUM(D11:D12)</f>
        <v>0</v>
      </c>
      <c r="E13" s="711" t="s">
        <v>25</v>
      </c>
      <c r="F13" s="728" t="s">
        <v>148</v>
      </c>
      <c r="G13" s="93"/>
      <c r="H13" s="93"/>
      <c r="I13" s="93"/>
      <c r="J13" s="93"/>
      <c r="K13" s="93"/>
      <c r="L13" s="93"/>
      <c r="M13" s="93"/>
      <c r="N13" s="93"/>
      <c r="O13" s="93"/>
      <c r="P13" s="93"/>
      <c r="Q13" s="93"/>
      <c r="R13" s="93"/>
      <c r="S13" s="93"/>
      <c r="T13" s="93"/>
      <c r="U13" s="93"/>
      <c r="V13" s="93"/>
      <c r="W13" s="93"/>
      <c r="X13" s="93"/>
      <c r="Y13" s="93"/>
      <c r="Z13" s="93"/>
    </row>
    <row r="14" spans="1:26" ht="18.75" customHeight="1">
      <c r="A14" s="93"/>
      <c r="B14" s="752" t="s">
        <v>429</v>
      </c>
      <c r="C14" s="716"/>
      <c r="D14" s="725"/>
      <c r="E14" s="711" t="s">
        <v>207</v>
      </c>
      <c r="F14" s="728" t="s">
        <v>148</v>
      </c>
      <c r="G14" s="93"/>
      <c r="H14" s="93"/>
      <c r="I14" s="93"/>
      <c r="J14" s="93"/>
      <c r="K14" s="93"/>
      <c r="L14" s="93"/>
      <c r="M14" s="93"/>
      <c r="N14" s="93"/>
      <c r="O14" s="93"/>
      <c r="P14" s="93"/>
      <c r="Q14" s="93"/>
      <c r="R14" s="93"/>
      <c r="S14" s="93"/>
      <c r="T14" s="93"/>
      <c r="U14" s="93"/>
      <c r="V14" s="93"/>
      <c r="W14" s="93"/>
      <c r="X14" s="93"/>
      <c r="Y14" s="93"/>
      <c r="Z14" s="93"/>
    </row>
    <row r="15" spans="1:26" ht="18.75" customHeight="1">
      <c r="A15" s="93"/>
      <c r="B15" s="752" t="s">
        <v>427</v>
      </c>
      <c r="C15" s="716"/>
      <c r="D15" s="725"/>
      <c r="E15" s="711" t="s">
        <v>26</v>
      </c>
      <c r="F15" s="728" t="s">
        <v>148</v>
      </c>
      <c r="G15" s="93"/>
      <c r="H15" s="93"/>
      <c r="I15" s="93"/>
      <c r="J15" s="93"/>
      <c r="K15" s="93"/>
      <c r="L15" s="93"/>
      <c r="M15" s="93"/>
      <c r="N15" s="93"/>
      <c r="O15" s="93"/>
      <c r="P15" s="93"/>
      <c r="Q15" s="93"/>
      <c r="R15" s="93"/>
      <c r="S15" s="93"/>
      <c r="T15" s="93"/>
      <c r="U15" s="93"/>
      <c r="V15" s="93"/>
      <c r="W15" s="93"/>
      <c r="X15" s="93"/>
      <c r="Y15" s="93"/>
      <c r="Z15" s="93"/>
    </row>
    <row r="16" spans="1:26" ht="18.75" customHeight="1" thickBot="1">
      <c r="A16" s="93"/>
      <c r="B16" s="752" t="s">
        <v>430</v>
      </c>
      <c r="C16" s="716"/>
      <c r="D16" s="725"/>
      <c r="E16" s="711" t="s">
        <v>208</v>
      </c>
      <c r="F16" s="728" t="s">
        <v>148</v>
      </c>
      <c r="G16" s="93"/>
      <c r="H16" s="93"/>
      <c r="I16" s="93"/>
      <c r="J16" s="93"/>
      <c r="K16" s="93"/>
      <c r="L16" s="93"/>
      <c r="M16" s="93"/>
      <c r="N16" s="93"/>
      <c r="O16" s="93"/>
      <c r="P16" s="93"/>
      <c r="Q16" s="93"/>
      <c r="R16" s="93"/>
      <c r="S16" s="93"/>
      <c r="T16" s="93"/>
      <c r="U16" s="93"/>
      <c r="V16" s="93"/>
      <c r="W16" s="93"/>
      <c r="X16" s="93"/>
      <c r="Y16" s="93"/>
      <c r="Z16" s="93"/>
    </row>
    <row r="17" spans="1:26" ht="18.75" customHeight="1" thickBot="1">
      <c r="A17" s="93"/>
      <c r="B17" s="753" t="s">
        <v>431</v>
      </c>
      <c r="C17" s="351">
        <f>SUM(C14:C16)</f>
        <v>0</v>
      </c>
      <c r="D17" s="351">
        <f>SUM(D14:D16)</f>
        <v>0</v>
      </c>
      <c r="E17" s="711" t="s">
        <v>2</v>
      </c>
      <c r="F17" s="728" t="s">
        <v>148</v>
      </c>
      <c r="G17" s="93"/>
      <c r="H17" s="93"/>
      <c r="I17" s="93"/>
      <c r="J17" s="93"/>
      <c r="K17" s="93"/>
      <c r="L17" s="93"/>
      <c r="M17" s="93"/>
      <c r="N17" s="93"/>
      <c r="O17" s="93"/>
      <c r="P17" s="93"/>
      <c r="Q17" s="93"/>
      <c r="R17" s="93"/>
      <c r="S17" s="93"/>
      <c r="T17" s="93"/>
      <c r="U17" s="93"/>
      <c r="V17" s="93"/>
      <c r="W17" s="93"/>
      <c r="X17" s="93"/>
      <c r="Y17" s="93"/>
      <c r="Z17" s="93"/>
    </row>
    <row r="18" spans="1:26" ht="37.5" customHeight="1">
      <c r="A18" s="93"/>
      <c r="B18" s="747" t="s">
        <v>432</v>
      </c>
      <c r="C18" s="351">
        <f>SUM(C17,C13)</f>
        <v>0</v>
      </c>
      <c r="D18" s="351">
        <f>SUM(D17,D13)</f>
        <v>0</v>
      </c>
      <c r="E18" s="711" t="s">
        <v>209</v>
      </c>
      <c r="F18" s="728" t="s">
        <v>148</v>
      </c>
      <c r="G18" s="93"/>
      <c r="H18" s="93"/>
      <c r="I18" s="93"/>
      <c r="J18" s="93"/>
      <c r="K18" s="93"/>
      <c r="L18" s="93"/>
      <c r="M18" s="93"/>
      <c r="N18" s="93"/>
      <c r="O18" s="93"/>
      <c r="P18" s="93"/>
      <c r="Q18" s="93"/>
      <c r="R18" s="93"/>
      <c r="S18" s="93"/>
      <c r="T18" s="93"/>
      <c r="U18" s="93"/>
      <c r="V18" s="93"/>
      <c r="W18" s="93"/>
      <c r="X18" s="93"/>
      <c r="Y18" s="93"/>
      <c r="Z18" s="93"/>
    </row>
    <row r="19" spans="1:26" ht="39.75" customHeight="1">
      <c r="A19" s="93"/>
      <c r="B19" s="754" t="s">
        <v>919</v>
      </c>
      <c r="C19" s="888"/>
      <c r="D19" s="891"/>
      <c r="E19" s="741"/>
      <c r="F19" s="749"/>
      <c r="G19" s="93"/>
      <c r="H19" s="93"/>
      <c r="I19" s="93"/>
      <c r="J19" s="93"/>
      <c r="K19" s="93"/>
      <c r="L19" s="93"/>
      <c r="M19" s="93"/>
      <c r="N19" s="93"/>
      <c r="O19" s="93"/>
      <c r="P19" s="93"/>
      <c r="Q19" s="93"/>
      <c r="R19" s="93"/>
      <c r="S19" s="93"/>
      <c r="T19" s="93"/>
      <c r="U19" s="93"/>
      <c r="V19" s="93"/>
      <c r="W19" s="93"/>
      <c r="X19" s="93"/>
      <c r="Y19" s="93"/>
      <c r="Z19" s="93"/>
    </row>
    <row r="20" spans="1:26" ht="18.75" customHeight="1">
      <c r="A20" s="93"/>
      <c r="B20" s="887" t="s">
        <v>439</v>
      </c>
      <c r="C20" s="890"/>
      <c r="D20" s="892"/>
      <c r="E20" s="885" t="s">
        <v>3</v>
      </c>
      <c r="F20" s="728" t="s">
        <v>371</v>
      </c>
      <c r="G20" s="93"/>
      <c r="H20" s="93"/>
      <c r="I20" s="93"/>
      <c r="J20" s="93"/>
      <c r="K20" s="93"/>
      <c r="L20" s="93"/>
      <c r="M20" s="93"/>
      <c r="N20" s="93"/>
      <c r="O20" s="93"/>
      <c r="P20" s="93"/>
      <c r="Q20" s="93"/>
      <c r="R20" s="93"/>
      <c r="S20" s="93"/>
      <c r="T20" s="93"/>
      <c r="U20" s="93"/>
      <c r="V20" s="93"/>
      <c r="W20" s="93"/>
      <c r="X20" s="93"/>
      <c r="Y20" s="93"/>
      <c r="Z20" s="93"/>
    </row>
    <row r="21" spans="1:26" ht="32.25" customHeight="1">
      <c r="A21" s="93"/>
      <c r="B21" s="825" t="s">
        <v>440</v>
      </c>
      <c r="C21" s="889">
        <f>C20*SUM('1. SoCI'!D15,'1. SoCI'!D21:D22)</f>
        <v>0</v>
      </c>
      <c r="D21" s="889">
        <f>D20*SUM('1. SoCI'!E15,'1. SoCI'!E21:E22)</f>
        <v>0</v>
      </c>
      <c r="E21" s="711" t="s">
        <v>210</v>
      </c>
      <c r="F21" s="728" t="s">
        <v>148</v>
      </c>
      <c r="G21" s="93"/>
      <c r="H21" s="93"/>
      <c r="I21" s="93"/>
      <c r="J21" s="93"/>
      <c r="K21" s="93"/>
      <c r="L21" s="93"/>
      <c r="M21" s="93"/>
      <c r="N21" s="93"/>
      <c r="O21" s="93"/>
      <c r="P21" s="93"/>
      <c r="Q21" s="93"/>
      <c r="R21" s="93"/>
      <c r="S21" s="93"/>
      <c r="T21" s="93"/>
      <c r="U21" s="93"/>
      <c r="V21" s="93"/>
      <c r="W21" s="93"/>
      <c r="X21" s="93"/>
      <c r="Y21" s="93"/>
      <c r="Z21" s="93"/>
    </row>
    <row r="22" spans="1:26" ht="18.75" customHeight="1">
      <c r="A22" s="93"/>
      <c r="B22" s="750" t="s">
        <v>433</v>
      </c>
      <c r="C22" s="748"/>
      <c r="D22" s="748"/>
      <c r="E22" s="748"/>
      <c r="F22" s="749"/>
      <c r="G22" s="93"/>
      <c r="H22" s="93"/>
      <c r="I22" s="93"/>
      <c r="J22" s="93"/>
      <c r="K22" s="93"/>
      <c r="L22" s="93"/>
      <c r="M22" s="93"/>
      <c r="N22" s="93"/>
      <c r="O22" s="93"/>
      <c r="P22" s="93"/>
      <c r="Q22" s="93"/>
      <c r="R22" s="93"/>
      <c r="S22" s="93"/>
      <c r="T22" s="93"/>
      <c r="U22" s="93"/>
      <c r="V22" s="93"/>
      <c r="W22" s="93"/>
      <c r="X22" s="93"/>
      <c r="Y22" s="93"/>
      <c r="Z22" s="93"/>
    </row>
    <row r="23" spans="1:26" ht="18.75" customHeight="1">
      <c r="A23" s="93"/>
      <c r="B23" s="752" t="s">
        <v>434</v>
      </c>
      <c r="C23" s="716"/>
      <c r="D23" s="725"/>
      <c r="E23" s="711" t="s">
        <v>4</v>
      </c>
      <c r="F23" s="728" t="s">
        <v>148</v>
      </c>
      <c r="G23" s="93"/>
      <c r="H23" s="93"/>
      <c r="I23" s="93"/>
      <c r="J23" s="93"/>
      <c r="K23" s="93"/>
      <c r="L23" s="93"/>
      <c r="M23" s="93"/>
      <c r="N23" s="93"/>
      <c r="O23" s="93"/>
      <c r="P23" s="93"/>
      <c r="Q23" s="93"/>
      <c r="R23" s="93"/>
      <c r="S23" s="93"/>
      <c r="T23" s="93"/>
      <c r="U23" s="93"/>
      <c r="V23" s="93"/>
      <c r="W23" s="93"/>
      <c r="X23" s="93"/>
      <c r="Y23" s="93"/>
      <c r="Z23" s="93"/>
    </row>
    <row r="24" spans="1:26" ht="18.75" customHeight="1">
      <c r="A24" s="93"/>
      <c r="B24" s="752" t="s">
        <v>435</v>
      </c>
      <c r="C24" s="716"/>
      <c r="D24" s="725"/>
      <c r="E24" s="711" t="s">
        <v>211</v>
      </c>
      <c r="F24" s="728" t="s">
        <v>148</v>
      </c>
      <c r="G24" s="93"/>
      <c r="H24" s="93"/>
      <c r="I24" s="93"/>
      <c r="J24" s="93"/>
      <c r="K24" s="93"/>
      <c r="L24" s="93"/>
      <c r="M24" s="93"/>
      <c r="N24" s="93"/>
      <c r="O24" s="93"/>
      <c r="P24" s="93"/>
      <c r="Q24" s="93"/>
      <c r="R24" s="93"/>
      <c r="S24" s="93"/>
      <c r="T24" s="93"/>
      <c r="U24" s="93"/>
      <c r="V24" s="93"/>
      <c r="W24" s="93"/>
      <c r="X24" s="93"/>
      <c r="Y24" s="93"/>
      <c r="Z24" s="93"/>
    </row>
    <row r="25" spans="1:26" ht="18.75" customHeight="1">
      <c r="A25" s="93"/>
      <c r="B25" s="752" t="s">
        <v>427</v>
      </c>
      <c r="C25" s="716"/>
      <c r="D25" s="725"/>
      <c r="E25" s="711" t="s">
        <v>5</v>
      </c>
      <c r="F25" s="728" t="s">
        <v>148</v>
      </c>
      <c r="G25" s="93"/>
      <c r="H25" s="93"/>
      <c r="I25" s="93"/>
      <c r="J25" s="93"/>
      <c r="K25" s="93"/>
      <c r="L25" s="93"/>
      <c r="M25" s="93"/>
      <c r="N25" s="93"/>
      <c r="O25" s="93"/>
      <c r="P25" s="93"/>
      <c r="Q25" s="93"/>
      <c r="R25" s="93"/>
      <c r="S25" s="93"/>
      <c r="T25" s="93"/>
      <c r="U25" s="93"/>
      <c r="V25" s="93"/>
      <c r="W25" s="93"/>
      <c r="X25" s="93"/>
      <c r="Y25" s="93"/>
      <c r="Z25" s="93"/>
    </row>
    <row r="26" spans="1:26" ht="18.75" customHeight="1">
      <c r="A26" s="93"/>
      <c r="B26" s="752" t="s">
        <v>436</v>
      </c>
      <c r="C26" s="716"/>
      <c r="D26" s="725"/>
      <c r="E26" s="711" t="s">
        <v>212</v>
      </c>
      <c r="F26" s="728" t="s">
        <v>148</v>
      </c>
      <c r="G26" s="93"/>
      <c r="H26" s="93"/>
      <c r="I26" s="93"/>
      <c r="J26" s="93"/>
      <c r="K26" s="93"/>
      <c r="L26" s="93"/>
      <c r="M26" s="93"/>
      <c r="N26" s="93"/>
      <c r="O26" s="93"/>
      <c r="P26" s="93"/>
      <c r="Q26" s="93"/>
      <c r="R26" s="93"/>
      <c r="S26" s="93"/>
      <c r="T26" s="93"/>
      <c r="U26" s="93"/>
      <c r="V26" s="93"/>
      <c r="W26" s="93"/>
      <c r="X26" s="93"/>
      <c r="Y26" s="93"/>
      <c r="Z26" s="93"/>
    </row>
    <row r="27" spans="1:26" ht="18.75" customHeight="1">
      <c r="A27" s="93"/>
      <c r="B27" s="752" t="s">
        <v>430</v>
      </c>
      <c r="C27" s="716"/>
      <c r="D27" s="725"/>
      <c r="E27" s="711" t="s">
        <v>12</v>
      </c>
      <c r="F27" s="728" t="s">
        <v>148</v>
      </c>
      <c r="G27" s="93"/>
      <c r="H27" s="93"/>
      <c r="I27" s="93"/>
      <c r="J27" s="93"/>
      <c r="K27" s="93"/>
      <c r="L27" s="93"/>
      <c r="M27" s="93"/>
      <c r="N27" s="93"/>
      <c r="O27" s="93"/>
      <c r="P27" s="93"/>
      <c r="Q27" s="93"/>
      <c r="R27" s="93"/>
      <c r="S27" s="93"/>
      <c r="T27" s="93"/>
      <c r="U27" s="93"/>
      <c r="V27" s="93"/>
      <c r="W27" s="93"/>
      <c r="X27" s="93"/>
      <c r="Y27" s="93"/>
      <c r="Z27" s="93"/>
    </row>
    <row r="28" spans="1:26" ht="18.75" customHeight="1" thickBot="1">
      <c r="A28" s="93"/>
      <c r="B28" s="752" t="s">
        <v>49</v>
      </c>
      <c r="C28" s="716"/>
      <c r="D28" s="725"/>
      <c r="E28" s="711" t="s">
        <v>213</v>
      </c>
      <c r="F28" s="728" t="s">
        <v>148</v>
      </c>
      <c r="G28" s="93"/>
      <c r="H28" s="93"/>
      <c r="I28" s="93"/>
      <c r="J28" s="93"/>
      <c r="K28" s="93"/>
      <c r="L28" s="93"/>
      <c r="M28" s="93"/>
      <c r="N28" s="93"/>
      <c r="O28" s="93"/>
      <c r="P28" s="93"/>
      <c r="Q28" s="93"/>
      <c r="R28" s="93"/>
      <c r="S28" s="93"/>
      <c r="T28" s="93"/>
      <c r="U28" s="93"/>
      <c r="V28" s="93"/>
      <c r="W28" s="93"/>
      <c r="X28" s="93"/>
      <c r="Y28" s="93"/>
      <c r="Z28" s="93"/>
    </row>
    <row r="29" spans="1:26" ht="18.75" customHeight="1">
      <c r="A29" s="93"/>
      <c r="B29" s="751" t="s">
        <v>437</v>
      </c>
      <c r="C29" s="351">
        <f>SUM(C21,C23:C28)</f>
        <v>0</v>
      </c>
      <c r="D29" s="351">
        <f>SUM(D21,D23:D28)</f>
        <v>0</v>
      </c>
      <c r="E29" s="711">
        <v>180</v>
      </c>
      <c r="F29" s="728" t="s">
        <v>148</v>
      </c>
      <c r="G29" s="93"/>
      <c r="H29" s="93"/>
      <c r="I29" s="93"/>
      <c r="J29" s="93"/>
      <c r="K29" s="93"/>
      <c r="L29" s="93"/>
      <c r="M29" s="93"/>
      <c r="N29" s="93"/>
      <c r="O29" s="93"/>
      <c r="P29" s="93"/>
      <c r="Q29" s="93"/>
      <c r="R29" s="93"/>
      <c r="S29" s="93"/>
      <c r="T29" s="93"/>
      <c r="U29" s="93"/>
      <c r="V29" s="93"/>
      <c r="W29" s="93"/>
      <c r="X29" s="93"/>
      <c r="Y29" s="93"/>
      <c r="Z29" s="93"/>
    </row>
    <row r="30" spans="1:26">
      <c r="A30" s="93"/>
      <c r="B30" s="93"/>
      <c r="C30" s="93"/>
      <c r="D30" s="93"/>
      <c r="E30" s="93"/>
      <c r="F30" s="93"/>
      <c r="G30" s="93"/>
      <c r="H30" s="93"/>
      <c r="I30" s="93"/>
      <c r="J30" s="93"/>
      <c r="K30" s="93"/>
      <c r="L30" s="93"/>
      <c r="M30" s="93"/>
      <c r="N30" s="93"/>
      <c r="O30" s="93"/>
      <c r="P30" s="93"/>
      <c r="Q30" s="93"/>
      <c r="R30" s="93"/>
      <c r="S30" s="93"/>
      <c r="T30" s="93"/>
      <c r="U30" s="93"/>
      <c r="V30" s="93"/>
      <c r="W30" s="93"/>
      <c r="X30" s="93"/>
      <c r="Y30" s="93"/>
      <c r="Z30" s="93"/>
    </row>
    <row r="31" spans="1:26">
      <c r="A31" s="93"/>
      <c r="B31" s="93"/>
      <c r="C31" s="93"/>
      <c r="D31" s="93"/>
      <c r="E31" s="93"/>
      <c r="F31" s="93"/>
      <c r="G31" s="93"/>
      <c r="H31" s="93"/>
      <c r="I31" s="93"/>
      <c r="J31" s="93"/>
      <c r="K31" s="93"/>
      <c r="L31" s="93"/>
      <c r="M31" s="93"/>
      <c r="N31" s="93"/>
      <c r="O31" s="93"/>
      <c r="P31" s="93"/>
      <c r="Q31" s="93"/>
      <c r="R31" s="93"/>
      <c r="S31" s="93"/>
      <c r="T31" s="93"/>
      <c r="U31" s="93"/>
      <c r="V31" s="93"/>
      <c r="W31" s="93"/>
      <c r="X31" s="93"/>
      <c r="Y31" s="93"/>
      <c r="Z31" s="93"/>
    </row>
    <row r="32" spans="1:26">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row>
    <row r="33" spans="1:26">
      <c r="A33" s="93"/>
      <c r="B33" s="93"/>
      <c r="C33" s="93"/>
      <c r="D33" s="93"/>
      <c r="E33" s="93"/>
      <c r="F33" s="93"/>
      <c r="G33" s="93"/>
      <c r="H33" s="93"/>
      <c r="I33" s="93"/>
      <c r="J33" s="93"/>
      <c r="K33" s="93"/>
      <c r="L33" s="93"/>
      <c r="M33" s="93"/>
      <c r="N33" s="93"/>
      <c r="O33" s="93"/>
      <c r="P33" s="93"/>
      <c r="Q33" s="93"/>
      <c r="R33" s="93"/>
      <c r="S33" s="93"/>
      <c r="T33" s="93"/>
      <c r="U33" s="93"/>
      <c r="V33" s="93"/>
      <c r="W33" s="93"/>
      <c r="X33" s="93"/>
      <c r="Y33" s="93"/>
      <c r="Z33" s="93"/>
    </row>
    <row r="34" spans="1:26">
      <c r="A34" s="93"/>
      <c r="B34" s="93"/>
      <c r="C34" s="93"/>
      <c r="D34" s="93"/>
      <c r="E34" s="93"/>
      <c r="F34" s="93"/>
      <c r="G34" s="93"/>
      <c r="H34" s="93"/>
      <c r="I34" s="93"/>
      <c r="J34" s="93"/>
      <c r="K34" s="93"/>
      <c r="L34" s="93"/>
      <c r="M34" s="93"/>
      <c r="N34" s="93"/>
      <c r="O34" s="93"/>
      <c r="P34" s="93"/>
      <c r="Q34" s="93"/>
      <c r="R34" s="93"/>
      <c r="S34" s="93"/>
      <c r="T34" s="93"/>
      <c r="U34" s="93"/>
      <c r="V34" s="93"/>
      <c r="W34" s="93"/>
      <c r="X34" s="93"/>
      <c r="Y34" s="93"/>
      <c r="Z34" s="93"/>
    </row>
    <row r="35" spans="1:26">
      <c r="A35" s="93"/>
      <c r="B35" s="93"/>
      <c r="C35" s="93"/>
      <c r="D35" s="93"/>
      <c r="E35" s="93"/>
      <c r="F35" s="93"/>
      <c r="G35" s="93"/>
      <c r="H35" s="93"/>
      <c r="I35" s="93"/>
      <c r="J35" s="93"/>
      <c r="K35" s="93"/>
      <c r="L35" s="93"/>
      <c r="M35" s="93"/>
      <c r="N35" s="93"/>
      <c r="O35" s="93"/>
      <c r="P35" s="93"/>
      <c r="Q35" s="93"/>
      <c r="R35" s="93"/>
      <c r="S35" s="93"/>
      <c r="T35" s="93"/>
      <c r="U35" s="93"/>
      <c r="V35" s="93"/>
      <c r="W35" s="93"/>
      <c r="X35" s="93"/>
      <c r="Y35" s="93"/>
      <c r="Z35" s="93"/>
    </row>
    <row r="36" spans="1:26">
      <c r="A36" s="93"/>
      <c r="B36" s="93"/>
      <c r="C36" s="93"/>
      <c r="D36" s="93"/>
      <c r="E36" s="93"/>
      <c r="F36" s="93"/>
      <c r="G36" s="93"/>
      <c r="H36" s="93"/>
      <c r="I36" s="93"/>
      <c r="J36" s="93"/>
      <c r="K36" s="93"/>
      <c r="L36" s="93"/>
      <c r="M36" s="93"/>
      <c r="N36" s="93"/>
      <c r="O36" s="93"/>
      <c r="P36" s="93"/>
      <c r="Q36" s="93"/>
      <c r="R36" s="93"/>
      <c r="S36" s="93"/>
      <c r="T36" s="93"/>
      <c r="U36" s="93"/>
      <c r="V36" s="93"/>
      <c r="W36" s="93"/>
      <c r="X36" s="93"/>
      <c r="Y36" s="93"/>
      <c r="Z36" s="93"/>
    </row>
    <row r="37" spans="1:26">
      <c r="A37" s="93"/>
      <c r="B37" s="93"/>
      <c r="C37" s="93"/>
      <c r="D37" s="93"/>
      <c r="E37" s="93"/>
      <c r="F37" s="93"/>
      <c r="G37" s="93"/>
      <c r="H37" s="93"/>
      <c r="I37" s="93"/>
      <c r="J37" s="93"/>
      <c r="K37" s="93"/>
      <c r="L37" s="93"/>
      <c r="M37" s="93"/>
      <c r="N37" s="93"/>
      <c r="O37" s="93"/>
      <c r="P37" s="93"/>
      <c r="Q37" s="93"/>
      <c r="R37" s="93"/>
      <c r="S37" s="93"/>
      <c r="T37" s="93"/>
      <c r="U37" s="93"/>
      <c r="V37" s="93"/>
      <c r="W37" s="93"/>
      <c r="X37" s="93"/>
      <c r="Y37" s="93"/>
      <c r="Z37" s="93"/>
    </row>
    <row r="38" spans="1:26">
      <c r="A38" s="93"/>
      <c r="B38" s="93"/>
      <c r="C38" s="93"/>
      <c r="D38" s="93"/>
      <c r="E38" s="93"/>
      <c r="F38" s="93"/>
      <c r="G38" s="93"/>
      <c r="H38" s="93"/>
      <c r="I38" s="93"/>
      <c r="J38" s="93"/>
      <c r="K38" s="93"/>
      <c r="L38" s="93"/>
      <c r="M38" s="93"/>
      <c r="N38" s="93"/>
      <c r="O38" s="93"/>
      <c r="P38" s="93"/>
      <c r="Q38" s="93"/>
      <c r="R38" s="93"/>
      <c r="S38" s="93"/>
      <c r="T38" s="93"/>
      <c r="U38" s="93"/>
      <c r="V38" s="93"/>
      <c r="W38" s="93"/>
      <c r="X38" s="93"/>
      <c r="Y38" s="93"/>
      <c r="Z38" s="93"/>
    </row>
    <row r="39" spans="1:26">
      <c r="A39" s="93"/>
      <c r="B39" s="93"/>
      <c r="C39" s="93"/>
      <c r="D39" s="93"/>
      <c r="E39" s="93"/>
      <c r="F39" s="93"/>
      <c r="G39" s="93"/>
      <c r="H39" s="93"/>
      <c r="I39" s="93"/>
      <c r="J39" s="93"/>
      <c r="K39" s="93"/>
      <c r="L39" s="93"/>
      <c r="M39" s="93"/>
      <c r="N39" s="93"/>
      <c r="O39" s="93"/>
      <c r="P39" s="93"/>
      <c r="Q39" s="93"/>
      <c r="R39" s="93"/>
      <c r="S39" s="93"/>
      <c r="T39" s="93"/>
      <c r="U39" s="93"/>
      <c r="V39" s="93"/>
      <c r="W39" s="93"/>
      <c r="X39" s="93"/>
      <c r="Y39" s="93"/>
      <c r="Z39" s="93"/>
    </row>
    <row r="40" spans="1:26">
      <c r="A40" s="93"/>
      <c r="B40" s="93"/>
      <c r="C40" s="93"/>
      <c r="D40" s="93"/>
      <c r="E40" s="93"/>
      <c r="F40" s="93"/>
      <c r="G40" s="93"/>
      <c r="H40" s="93"/>
      <c r="I40" s="93"/>
      <c r="J40" s="93"/>
      <c r="K40" s="93"/>
      <c r="L40" s="93"/>
      <c r="M40" s="93"/>
      <c r="N40" s="93"/>
      <c r="O40" s="93"/>
      <c r="P40" s="93"/>
      <c r="Q40" s="93"/>
      <c r="R40" s="93"/>
      <c r="S40" s="93"/>
      <c r="T40" s="93"/>
      <c r="U40" s="93"/>
      <c r="V40" s="93"/>
      <c r="W40" s="93"/>
      <c r="X40" s="93"/>
      <c r="Y40" s="93"/>
      <c r="Z40" s="93"/>
    </row>
    <row r="41" spans="1:26">
      <c r="A41" s="93"/>
      <c r="B41" s="93"/>
      <c r="C41" s="93"/>
      <c r="D41" s="93"/>
      <c r="E41" s="93"/>
      <c r="F41" s="93"/>
      <c r="G41" s="93"/>
      <c r="H41" s="93"/>
      <c r="I41" s="93"/>
      <c r="J41" s="93"/>
      <c r="K41" s="93"/>
      <c r="L41" s="93"/>
      <c r="M41" s="93"/>
      <c r="N41" s="93"/>
      <c r="O41" s="93"/>
      <c r="P41" s="93"/>
      <c r="Q41" s="93"/>
      <c r="R41" s="93"/>
      <c r="S41" s="93"/>
      <c r="T41" s="93"/>
      <c r="U41" s="93"/>
      <c r="V41" s="93"/>
      <c r="W41" s="93"/>
      <c r="X41" s="93"/>
      <c r="Y41" s="93"/>
      <c r="Z41" s="93"/>
    </row>
    <row r="42" spans="1:26">
      <c r="A42" s="93"/>
      <c r="B42" s="93"/>
      <c r="C42" s="93"/>
      <c r="D42" s="93"/>
      <c r="E42" s="93"/>
      <c r="F42" s="93"/>
      <c r="G42" s="93"/>
      <c r="H42" s="93"/>
      <c r="I42" s="93"/>
      <c r="J42" s="93"/>
      <c r="K42" s="93"/>
      <c r="L42" s="93"/>
      <c r="M42" s="93"/>
      <c r="N42" s="93"/>
      <c r="O42" s="93"/>
      <c r="P42" s="93"/>
      <c r="Q42" s="93"/>
      <c r="R42" s="93"/>
      <c r="S42" s="93"/>
      <c r="T42" s="93"/>
      <c r="U42" s="93"/>
      <c r="V42" s="93"/>
      <c r="W42" s="93"/>
      <c r="X42" s="93"/>
      <c r="Y42" s="93"/>
      <c r="Z42" s="93"/>
    </row>
    <row r="43" spans="1:26">
      <c r="A43" s="93"/>
      <c r="B43" s="93"/>
      <c r="C43" s="93"/>
      <c r="D43" s="93"/>
      <c r="E43" s="93"/>
      <c r="F43" s="93"/>
      <c r="G43" s="93"/>
      <c r="H43" s="93"/>
      <c r="I43" s="93"/>
      <c r="J43" s="93"/>
      <c r="K43" s="93"/>
      <c r="L43" s="93"/>
      <c r="M43" s="93"/>
      <c r="N43" s="93"/>
      <c r="O43" s="93"/>
      <c r="P43" s="93"/>
      <c r="Q43" s="93"/>
      <c r="R43" s="93"/>
      <c r="S43" s="93"/>
      <c r="T43" s="93"/>
      <c r="U43" s="93"/>
      <c r="V43" s="93"/>
      <c r="W43" s="93"/>
      <c r="X43" s="93"/>
      <c r="Y43" s="93"/>
      <c r="Z43" s="93"/>
    </row>
    <row r="44" spans="1:26">
      <c r="A44" s="93"/>
      <c r="B44" s="93"/>
      <c r="C44" s="93"/>
      <c r="D44" s="93"/>
      <c r="E44" s="93"/>
      <c r="F44" s="93"/>
      <c r="G44" s="93"/>
      <c r="H44" s="93"/>
      <c r="I44" s="93"/>
      <c r="J44" s="93"/>
      <c r="K44" s="93"/>
      <c r="L44" s="93"/>
      <c r="M44" s="93"/>
      <c r="N44" s="93"/>
      <c r="O44" s="93"/>
      <c r="P44" s="93"/>
      <c r="Q44" s="93"/>
      <c r="R44" s="93"/>
      <c r="S44" s="93"/>
      <c r="T44" s="93"/>
      <c r="U44" s="93"/>
      <c r="V44" s="93"/>
      <c r="W44" s="93"/>
      <c r="X44" s="93"/>
      <c r="Y44" s="93"/>
      <c r="Z44" s="93"/>
    </row>
    <row r="45" spans="1:26">
      <c r="A45" s="93"/>
      <c r="B45" s="93"/>
      <c r="C45" s="93"/>
      <c r="D45" s="93"/>
      <c r="E45" s="93"/>
      <c r="F45" s="93"/>
      <c r="G45" s="93"/>
      <c r="H45" s="93"/>
      <c r="I45" s="93"/>
      <c r="J45" s="93"/>
      <c r="K45" s="93"/>
      <c r="L45" s="93"/>
      <c r="M45" s="93"/>
      <c r="N45" s="93"/>
      <c r="O45" s="93"/>
      <c r="P45" s="93"/>
      <c r="Q45" s="93"/>
      <c r="R45" s="93"/>
      <c r="S45" s="93"/>
      <c r="T45" s="93"/>
      <c r="U45" s="93"/>
      <c r="V45" s="93"/>
      <c r="W45" s="93"/>
      <c r="X45" s="93"/>
      <c r="Y45" s="93"/>
      <c r="Z45" s="93"/>
    </row>
    <row r="46" spans="1:26">
      <c r="A46" s="93"/>
      <c r="B46" s="93"/>
      <c r="C46" s="93"/>
      <c r="D46" s="93"/>
      <c r="E46" s="93"/>
      <c r="F46" s="93"/>
      <c r="G46" s="93"/>
      <c r="H46" s="93"/>
      <c r="I46" s="93"/>
      <c r="J46" s="93"/>
      <c r="K46" s="93"/>
      <c r="L46" s="93"/>
      <c r="M46" s="93"/>
      <c r="N46" s="93"/>
      <c r="O46" s="93"/>
      <c r="P46" s="93"/>
      <c r="Q46" s="93"/>
      <c r="R46" s="93"/>
      <c r="S46" s="93"/>
      <c r="T46" s="93"/>
      <c r="U46" s="93"/>
      <c r="V46" s="93"/>
      <c r="W46" s="93"/>
      <c r="X46" s="93"/>
      <c r="Y46" s="93"/>
      <c r="Z46" s="93"/>
    </row>
    <row r="47" spans="1:26">
      <c r="A47" s="93"/>
      <c r="B47" s="93"/>
      <c r="C47" s="93"/>
      <c r="D47" s="93"/>
      <c r="E47" s="93"/>
      <c r="F47" s="93"/>
      <c r="G47" s="93"/>
      <c r="H47" s="93"/>
      <c r="I47" s="93"/>
      <c r="J47" s="93"/>
      <c r="K47" s="93"/>
      <c r="L47" s="93"/>
      <c r="M47" s="93"/>
      <c r="N47" s="93"/>
      <c r="O47" s="93"/>
      <c r="P47" s="93"/>
      <c r="Q47" s="93"/>
      <c r="R47" s="93"/>
      <c r="S47" s="93"/>
      <c r="T47" s="93"/>
      <c r="U47" s="93"/>
      <c r="V47" s="93"/>
      <c r="W47" s="93"/>
      <c r="X47" s="93"/>
      <c r="Y47" s="93"/>
      <c r="Z47" s="93"/>
    </row>
    <row r="48" spans="1:26">
      <c r="A48" s="93"/>
      <c r="B48" s="93"/>
      <c r="C48" s="93"/>
      <c r="D48" s="93"/>
      <c r="E48" s="93"/>
      <c r="F48" s="93"/>
      <c r="G48" s="93"/>
      <c r="H48" s="93"/>
      <c r="I48" s="93"/>
      <c r="J48" s="93"/>
      <c r="K48" s="93"/>
      <c r="L48" s="93"/>
      <c r="M48" s="93"/>
      <c r="N48" s="93"/>
      <c r="O48" s="93"/>
      <c r="P48" s="93"/>
      <c r="Q48" s="93"/>
      <c r="R48" s="93"/>
      <c r="S48" s="93"/>
      <c r="T48" s="93"/>
      <c r="U48" s="93"/>
      <c r="V48" s="93"/>
      <c r="W48" s="93"/>
      <c r="X48" s="93"/>
      <c r="Y48" s="93"/>
      <c r="Z48" s="93"/>
    </row>
    <row r="49" spans="1:26">
      <c r="A49" s="93"/>
      <c r="B49" s="93"/>
      <c r="C49" s="93"/>
      <c r="D49" s="93"/>
      <c r="E49" s="93"/>
      <c r="F49" s="93"/>
      <c r="G49" s="93"/>
      <c r="H49" s="93"/>
      <c r="I49" s="93"/>
      <c r="J49" s="93"/>
      <c r="K49" s="93"/>
      <c r="L49" s="93"/>
      <c r="M49" s="93"/>
      <c r="N49" s="93"/>
      <c r="O49" s="93"/>
      <c r="P49" s="93"/>
      <c r="Q49" s="93"/>
      <c r="R49" s="93"/>
      <c r="S49" s="93"/>
      <c r="T49" s="93"/>
      <c r="U49" s="93"/>
      <c r="V49" s="93"/>
      <c r="W49" s="93"/>
      <c r="X49" s="93"/>
      <c r="Y49" s="93"/>
      <c r="Z49" s="93"/>
    </row>
    <row r="50" spans="1:26">
      <c r="A50" s="93"/>
      <c r="B50" s="93"/>
      <c r="C50" s="93"/>
      <c r="D50" s="93"/>
      <c r="E50" s="93"/>
      <c r="F50" s="93"/>
      <c r="G50" s="93"/>
      <c r="H50" s="93"/>
      <c r="I50" s="93"/>
      <c r="J50" s="93"/>
      <c r="K50" s="93"/>
      <c r="L50" s="93"/>
      <c r="M50" s="93"/>
      <c r="N50" s="93"/>
      <c r="O50" s="93"/>
      <c r="P50" s="93"/>
      <c r="Q50" s="93"/>
      <c r="R50" s="93"/>
      <c r="S50" s="93"/>
      <c r="T50" s="93"/>
      <c r="U50" s="93"/>
      <c r="V50" s="93"/>
      <c r="W50" s="93"/>
      <c r="X50" s="93"/>
      <c r="Y50" s="93"/>
      <c r="Z50" s="93"/>
    </row>
    <row r="51" spans="1:26">
      <c r="A51" s="93"/>
      <c r="B51" s="93"/>
      <c r="C51" s="93"/>
      <c r="D51" s="93"/>
      <c r="E51" s="93"/>
      <c r="F51" s="93"/>
      <c r="G51" s="93"/>
      <c r="H51" s="93"/>
      <c r="I51" s="93"/>
      <c r="J51" s="93"/>
      <c r="K51" s="93"/>
      <c r="L51" s="93"/>
      <c r="M51" s="93"/>
      <c r="N51" s="93"/>
      <c r="O51" s="93"/>
      <c r="P51" s="93"/>
      <c r="Q51" s="93"/>
      <c r="R51" s="93"/>
      <c r="S51" s="93"/>
      <c r="T51" s="93"/>
      <c r="U51" s="93"/>
      <c r="V51" s="93"/>
      <c r="W51" s="93"/>
      <c r="X51" s="93"/>
      <c r="Y51" s="93"/>
      <c r="Z51" s="93"/>
    </row>
    <row r="52" spans="1:26">
      <c r="A52" s="93"/>
      <c r="B52" s="93"/>
      <c r="C52" s="93"/>
      <c r="D52" s="93"/>
      <c r="E52" s="93"/>
      <c r="F52" s="93"/>
      <c r="G52" s="93"/>
      <c r="H52" s="93"/>
      <c r="I52" s="93"/>
      <c r="J52" s="93"/>
      <c r="K52" s="93"/>
      <c r="L52" s="93"/>
      <c r="M52" s="93"/>
      <c r="N52" s="93"/>
      <c r="O52" s="93"/>
      <c r="P52" s="93"/>
      <c r="Q52" s="93"/>
      <c r="R52" s="93"/>
      <c r="S52" s="93"/>
      <c r="T52" s="93"/>
      <c r="U52" s="93"/>
      <c r="V52" s="93"/>
      <c r="W52" s="93"/>
      <c r="X52" s="93"/>
      <c r="Y52" s="93"/>
      <c r="Z52" s="93"/>
    </row>
    <row r="53" spans="1:26">
      <c r="A53" s="93"/>
      <c r="B53" s="93"/>
      <c r="C53" s="93"/>
      <c r="D53" s="93"/>
      <c r="E53" s="93"/>
      <c r="F53" s="93"/>
      <c r="G53" s="93"/>
      <c r="H53" s="93"/>
      <c r="I53" s="93"/>
      <c r="J53" s="93"/>
      <c r="K53" s="93"/>
      <c r="L53" s="93"/>
      <c r="M53" s="93"/>
      <c r="N53" s="93"/>
      <c r="O53" s="93"/>
      <c r="P53" s="93"/>
      <c r="Q53" s="93"/>
      <c r="R53" s="93"/>
      <c r="S53" s="93"/>
      <c r="T53" s="93"/>
      <c r="U53" s="93"/>
      <c r="V53" s="93"/>
      <c r="W53" s="93"/>
      <c r="X53" s="93"/>
      <c r="Y53" s="93"/>
      <c r="Z53" s="93"/>
    </row>
    <row r="54" spans="1:26">
      <c r="A54" s="93"/>
      <c r="B54" s="93"/>
      <c r="C54" s="93"/>
      <c r="D54" s="93"/>
      <c r="E54" s="93"/>
      <c r="F54" s="93"/>
      <c r="G54" s="93"/>
      <c r="H54" s="93"/>
      <c r="I54" s="93"/>
      <c r="J54" s="93"/>
      <c r="K54" s="93"/>
      <c r="L54" s="93"/>
      <c r="M54" s="93"/>
      <c r="N54" s="93"/>
      <c r="O54" s="93"/>
      <c r="P54" s="93"/>
      <c r="Q54" s="93"/>
      <c r="R54" s="93"/>
      <c r="S54" s="93"/>
      <c r="T54" s="93"/>
      <c r="U54" s="93"/>
      <c r="V54" s="93"/>
      <c r="W54" s="93"/>
      <c r="X54" s="93"/>
      <c r="Y54" s="93"/>
      <c r="Z54" s="93"/>
    </row>
    <row r="55" spans="1:26">
      <c r="A55" s="93"/>
      <c r="B55" s="93"/>
      <c r="C55" s="93"/>
      <c r="D55" s="93"/>
      <c r="E55" s="93"/>
      <c r="F55" s="93"/>
      <c r="G55" s="93"/>
      <c r="H55" s="93"/>
      <c r="I55" s="93"/>
      <c r="J55" s="93"/>
      <c r="K55" s="93"/>
      <c r="L55" s="93"/>
      <c r="M55" s="93"/>
      <c r="N55" s="93"/>
      <c r="O55" s="93"/>
      <c r="P55" s="93"/>
      <c r="Q55" s="93"/>
      <c r="R55" s="93"/>
      <c r="S55" s="93"/>
      <c r="T55" s="93"/>
      <c r="U55" s="93"/>
      <c r="V55" s="93"/>
      <c r="W55" s="93"/>
      <c r="X55" s="93"/>
      <c r="Y55" s="93"/>
      <c r="Z55" s="93"/>
    </row>
    <row r="56" spans="1:26">
      <c r="A56" s="93"/>
      <c r="B56" s="93"/>
      <c r="C56" s="93"/>
      <c r="D56" s="93"/>
      <c r="E56" s="93"/>
      <c r="F56" s="93"/>
      <c r="G56" s="93"/>
      <c r="H56" s="93"/>
      <c r="I56" s="93"/>
      <c r="J56" s="93"/>
      <c r="K56" s="93"/>
      <c r="L56" s="93"/>
      <c r="M56" s="93"/>
      <c r="N56" s="93"/>
      <c r="O56" s="93"/>
      <c r="P56" s="93"/>
      <c r="Q56" s="93"/>
      <c r="R56" s="93"/>
      <c r="S56" s="93"/>
      <c r="T56" s="93"/>
      <c r="U56" s="93"/>
      <c r="V56" s="93"/>
      <c r="W56" s="93"/>
      <c r="X56" s="93"/>
      <c r="Y56" s="93"/>
      <c r="Z56" s="93"/>
    </row>
    <row r="57" spans="1:26">
      <c r="A57" s="93"/>
      <c r="B57" s="93"/>
      <c r="C57" s="93"/>
      <c r="D57" s="93"/>
      <c r="E57" s="93"/>
      <c r="F57" s="93"/>
      <c r="G57" s="93"/>
      <c r="H57" s="93"/>
      <c r="I57" s="93"/>
      <c r="J57" s="93"/>
      <c r="K57" s="93"/>
      <c r="L57" s="93"/>
      <c r="M57" s="93"/>
      <c r="N57" s="93"/>
      <c r="O57" s="93"/>
      <c r="P57" s="93"/>
      <c r="Q57" s="93"/>
      <c r="R57" s="93"/>
      <c r="S57" s="93"/>
      <c r="T57" s="93"/>
      <c r="U57" s="93"/>
      <c r="V57" s="93"/>
      <c r="W57" s="93"/>
      <c r="X57" s="93"/>
      <c r="Y57" s="93"/>
      <c r="Z57" s="93"/>
    </row>
    <row r="58" spans="1:26">
      <c r="A58" s="93"/>
      <c r="B58" s="93"/>
      <c r="C58" s="93"/>
      <c r="D58" s="93"/>
      <c r="E58" s="93"/>
      <c r="F58" s="93"/>
      <c r="G58" s="93"/>
      <c r="H58" s="93"/>
      <c r="I58" s="93"/>
      <c r="J58" s="93"/>
      <c r="K58" s="93"/>
      <c r="L58" s="93"/>
      <c r="M58" s="93"/>
      <c r="N58" s="93"/>
      <c r="O58" s="93"/>
      <c r="P58" s="93"/>
      <c r="Q58" s="93"/>
      <c r="R58" s="93"/>
      <c r="S58" s="93"/>
      <c r="T58" s="93"/>
      <c r="U58" s="93"/>
      <c r="V58" s="93"/>
      <c r="W58" s="93"/>
      <c r="X58" s="93"/>
      <c r="Y58" s="93"/>
      <c r="Z58" s="93"/>
    </row>
    <row r="59" spans="1:26">
      <c r="A59" s="93"/>
      <c r="B59" s="93"/>
      <c r="C59" s="93"/>
      <c r="D59" s="93"/>
      <c r="E59" s="93"/>
      <c r="F59" s="93"/>
      <c r="G59" s="93"/>
      <c r="H59" s="93"/>
      <c r="I59" s="93"/>
      <c r="J59" s="93"/>
      <c r="K59" s="93"/>
      <c r="L59" s="93"/>
      <c r="M59" s="93"/>
      <c r="N59" s="93"/>
      <c r="O59" s="93"/>
      <c r="P59" s="93"/>
      <c r="Q59" s="93"/>
      <c r="R59" s="93"/>
      <c r="S59" s="93"/>
      <c r="T59" s="93"/>
      <c r="U59" s="93"/>
      <c r="V59" s="93"/>
      <c r="W59" s="93"/>
      <c r="X59" s="93"/>
      <c r="Y59" s="93"/>
      <c r="Z59" s="93"/>
    </row>
    <row r="60" spans="1:26">
      <c r="A60" s="93"/>
      <c r="B60" s="93"/>
      <c r="C60" s="93"/>
      <c r="D60" s="93"/>
      <c r="E60" s="93"/>
      <c r="F60" s="93"/>
      <c r="G60" s="93"/>
      <c r="H60" s="93"/>
      <c r="I60" s="93"/>
      <c r="J60" s="93"/>
      <c r="K60" s="93"/>
      <c r="L60" s="93"/>
      <c r="M60" s="93"/>
      <c r="N60" s="93"/>
      <c r="O60" s="93"/>
      <c r="P60" s="93"/>
      <c r="Q60" s="93"/>
      <c r="R60" s="93"/>
      <c r="S60" s="93"/>
      <c r="T60" s="93"/>
      <c r="U60" s="93"/>
      <c r="V60" s="93"/>
      <c r="W60" s="93"/>
      <c r="X60" s="93"/>
      <c r="Y60" s="93"/>
      <c r="Z60" s="93"/>
    </row>
    <row r="61" spans="1:26">
      <c r="A61" s="93"/>
      <c r="B61" s="93"/>
      <c r="C61" s="93"/>
      <c r="D61" s="93"/>
      <c r="E61" s="93"/>
      <c r="F61" s="93"/>
      <c r="G61" s="93"/>
      <c r="H61" s="93"/>
      <c r="I61" s="93"/>
      <c r="J61" s="93"/>
      <c r="K61" s="93"/>
      <c r="L61" s="93"/>
      <c r="M61" s="93"/>
      <c r="N61" s="93"/>
      <c r="O61" s="93"/>
      <c r="P61" s="93"/>
      <c r="Q61" s="93"/>
      <c r="R61" s="93"/>
      <c r="S61" s="93"/>
      <c r="T61" s="93"/>
      <c r="U61" s="93"/>
      <c r="V61" s="93"/>
      <c r="W61" s="93"/>
      <c r="X61" s="93"/>
      <c r="Y61" s="93"/>
      <c r="Z61" s="93"/>
    </row>
    <row r="62" spans="1:26">
      <c r="A62" s="93"/>
      <c r="B62" s="93"/>
      <c r="C62" s="93"/>
      <c r="D62" s="93"/>
      <c r="E62" s="93"/>
      <c r="F62" s="93"/>
      <c r="G62" s="93"/>
      <c r="H62" s="93"/>
      <c r="I62" s="93"/>
      <c r="J62" s="93"/>
      <c r="K62" s="93"/>
      <c r="L62" s="93"/>
      <c r="M62" s="93"/>
      <c r="N62" s="93"/>
      <c r="O62" s="93"/>
      <c r="P62" s="93"/>
      <c r="Q62" s="93"/>
      <c r="R62" s="93"/>
      <c r="S62" s="93"/>
      <c r="T62" s="93"/>
      <c r="U62" s="93"/>
      <c r="V62" s="93"/>
      <c r="W62" s="93"/>
      <c r="X62" s="93"/>
      <c r="Y62" s="93"/>
      <c r="Z62" s="93"/>
    </row>
    <row r="63" spans="1:26">
      <c r="A63" s="93"/>
      <c r="B63" s="93"/>
      <c r="C63" s="93"/>
      <c r="D63" s="93"/>
      <c r="E63" s="93"/>
      <c r="F63" s="93"/>
      <c r="G63" s="93"/>
      <c r="H63" s="93"/>
      <c r="I63" s="93"/>
      <c r="J63" s="93"/>
      <c r="K63" s="93"/>
      <c r="L63" s="93"/>
      <c r="M63" s="93"/>
      <c r="N63" s="93"/>
      <c r="O63" s="93"/>
      <c r="P63" s="93"/>
      <c r="Q63" s="93"/>
      <c r="R63" s="93"/>
      <c r="S63" s="93"/>
      <c r="T63" s="93"/>
      <c r="U63" s="93"/>
      <c r="V63" s="93"/>
      <c r="W63" s="93"/>
      <c r="X63" s="93"/>
      <c r="Y63" s="93"/>
      <c r="Z63" s="93"/>
    </row>
    <row r="64" spans="1:26">
      <c r="A64" s="93"/>
      <c r="B64" s="93"/>
      <c r="C64" s="93"/>
      <c r="D64" s="93"/>
      <c r="E64" s="93"/>
      <c r="F64" s="93"/>
      <c r="G64" s="93"/>
      <c r="H64" s="93"/>
      <c r="I64" s="93"/>
      <c r="J64" s="93"/>
      <c r="K64" s="93"/>
      <c r="L64" s="93"/>
      <c r="M64" s="93"/>
      <c r="N64" s="93"/>
      <c r="O64" s="93"/>
      <c r="P64" s="93"/>
      <c r="Q64" s="93"/>
      <c r="R64" s="93"/>
      <c r="S64" s="93"/>
      <c r="T64" s="93"/>
      <c r="U64" s="93"/>
      <c r="V64" s="93"/>
      <c r="W64" s="93"/>
      <c r="X64" s="93"/>
      <c r="Y64" s="93"/>
      <c r="Z64" s="93"/>
    </row>
    <row r="65" spans="1:26">
      <c r="A65" s="93"/>
      <c r="B65" s="93"/>
      <c r="C65" s="93"/>
      <c r="D65" s="93"/>
      <c r="E65" s="93"/>
      <c r="F65" s="93"/>
      <c r="G65" s="93"/>
      <c r="H65" s="93"/>
      <c r="I65" s="93"/>
      <c r="J65" s="93"/>
      <c r="K65" s="93"/>
      <c r="L65" s="93"/>
      <c r="M65" s="93"/>
      <c r="N65" s="93"/>
      <c r="O65" s="93"/>
      <c r="P65" s="93"/>
      <c r="Q65" s="93"/>
      <c r="R65" s="93"/>
      <c r="S65" s="93"/>
      <c r="T65" s="93"/>
      <c r="U65" s="93"/>
      <c r="V65" s="93"/>
      <c r="W65" s="93"/>
      <c r="X65" s="93"/>
      <c r="Y65" s="93"/>
      <c r="Z65" s="93"/>
    </row>
    <row r="66" spans="1:26">
      <c r="A66" s="93"/>
      <c r="B66" s="93"/>
      <c r="C66" s="93"/>
      <c r="D66" s="93"/>
      <c r="E66" s="93"/>
      <c r="F66" s="93"/>
      <c r="G66" s="93"/>
      <c r="H66" s="93"/>
      <c r="I66" s="93"/>
      <c r="J66" s="93"/>
      <c r="K66" s="93"/>
      <c r="L66" s="93"/>
      <c r="M66" s="93"/>
      <c r="N66" s="93"/>
      <c r="O66" s="93"/>
      <c r="P66" s="93"/>
      <c r="Q66" s="93"/>
      <c r="R66" s="93"/>
      <c r="S66" s="93"/>
      <c r="T66" s="93"/>
      <c r="U66" s="93"/>
      <c r="V66" s="93"/>
      <c r="W66" s="93"/>
      <c r="X66" s="93"/>
      <c r="Y66" s="93"/>
      <c r="Z66" s="93"/>
    </row>
    <row r="67" spans="1:26">
      <c r="A67" s="93"/>
      <c r="B67" s="93"/>
      <c r="C67" s="93"/>
      <c r="D67" s="93"/>
      <c r="E67" s="93"/>
      <c r="F67" s="93"/>
      <c r="G67" s="93"/>
      <c r="H67" s="93"/>
      <c r="I67" s="93"/>
      <c r="J67" s="93"/>
      <c r="K67" s="93"/>
      <c r="L67" s="93"/>
      <c r="M67" s="93"/>
      <c r="N67" s="93"/>
      <c r="O67" s="93"/>
      <c r="P67" s="93"/>
      <c r="Q67" s="93"/>
      <c r="R67" s="93"/>
      <c r="S67" s="93"/>
      <c r="T67" s="93"/>
      <c r="U67" s="93"/>
      <c r="V67" s="93"/>
      <c r="W67" s="93"/>
      <c r="X67" s="93"/>
      <c r="Y67" s="93"/>
      <c r="Z67" s="93"/>
    </row>
    <row r="68" spans="1:26">
      <c r="A68" s="93"/>
      <c r="B68" s="93"/>
      <c r="C68" s="93"/>
      <c r="D68" s="93"/>
      <c r="E68" s="93"/>
      <c r="F68" s="93"/>
      <c r="G68" s="93"/>
      <c r="H68" s="93"/>
      <c r="I68" s="93"/>
      <c r="J68" s="93"/>
      <c r="K68" s="93"/>
      <c r="L68" s="93"/>
      <c r="M68" s="93"/>
      <c r="N68" s="93"/>
      <c r="O68" s="93"/>
      <c r="P68" s="93"/>
      <c r="Q68" s="93"/>
      <c r="R68" s="93"/>
      <c r="S68" s="93"/>
      <c r="T68" s="93"/>
      <c r="U68" s="93"/>
      <c r="V68" s="93"/>
      <c r="W68" s="93"/>
      <c r="X68" s="93"/>
      <c r="Y68" s="93"/>
      <c r="Z68" s="93"/>
    </row>
    <row r="69" spans="1:26">
      <c r="A69" s="93"/>
      <c r="B69" s="93"/>
      <c r="C69" s="93"/>
      <c r="D69" s="93"/>
      <c r="E69" s="93"/>
      <c r="F69" s="93"/>
      <c r="G69" s="93"/>
      <c r="H69" s="93"/>
      <c r="I69" s="93"/>
      <c r="J69" s="93"/>
      <c r="K69" s="93"/>
      <c r="L69" s="93"/>
      <c r="M69" s="93"/>
      <c r="N69" s="93"/>
      <c r="O69" s="93"/>
      <c r="P69" s="93"/>
      <c r="Q69" s="93"/>
      <c r="R69" s="93"/>
      <c r="S69" s="93"/>
      <c r="T69" s="93"/>
      <c r="U69" s="93"/>
      <c r="V69" s="93"/>
      <c r="W69" s="93"/>
      <c r="X69" s="93"/>
      <c r="Y69" s="93"/>
      <c r="Z69" s="93"/>
    </row>
    <row r="70" spans="1:26">
      <c r="A70" s="93"/>
      <c r="B70" s="93"/>
      <c r="C70" s="93"/>
      <c r="D70" s="93"/>
      <c r="E70" s="93"/>
      <c r="F70" s="93"/>
      <c r="G70" s="93"/>
      <c r="H70" s="93"/>
      <c r="I70" s="93"/>
      <c r="J70" s="93"/>
      <c r="K70" s="93"/>
      <c r="L70" s="93"/>
      <c r="M70" s="93"/>
      <c r="N70" s="93"/>
      <c r="O70" s="93"/>
      <c r="P70" s="93"/>
      <c r="Q70" s="93"/>
      <c r="R70" s="93"/>
      <c r="S70" s="93"/>
      <c r="T70" s="93"/>
      <c r="U70" s="93"/>
      <c r="V70" s="93"/>
      <c r="W70" s="93"/>
      <c r="X70" s="93"/>
      <c r="Y70" s="93"/>
      <c r="Z70" s="93"/>
    </row>
    <row r="71" spans="1:26">
      <c r="A71" s="93"/>
      <c r="B71" s="93"/>
      <c r="C71" s="93"/>
      <c r="D71" s="93"/>
      <c r="E71" s="93"/>
      <c r="F71" s="93"/>
      <c r="G71" s="93"/>
      <c r="H71" s="93"/>
      <c r="I71" s="93"/>
      <c r="J71" s="93"/>
      <c r="K71" s="93"/>
      <c r="L71" s="93"/>
      <c r="M71" s="93"/>
      <c r="N71" s="93"/>
      <c r="O71" s="93"/>
      <c r="P71" s="93"/>
      <c r="Q71" s="93"/>
      <c r="R71" s="93"/>
      <c r="S71" s="93"/>
      <c r="T71" s="93"/>
      <c r="U71" s="93"/>
      <c r="V71" s="93"/>
      <c r="W71" s="93"/>
      <c r="X71" s="93"/>
      <c r="Y71" s="93"/>
      <c r="Z71" s="93"/>
    </row>
    <row r="72" spans="1:26">
      <c r="A72" s="93"/>
      <c r="B72" s="93"/>
      <c r="C72" s="93"/>
      <c r="D72" s="93"/>
      <c r="E72" s="93"/>
      <c r="F72" s="93"/>
      <c r="G72" s="93"/>
      <c r="H72" s="93"/>
      <c r="I72" s="93"/>
      <c r="J72" s="93"/>
      <c r="K72" s="93"/>
      <c r="L72" s="93"/>
      <c r="M72" s="93"/>
      <c r="N72" s="93"/>
      <c r="O72" s="93"/>
      <c r="P72" s="93"/>
      <c r="Q72" s="93"/>
      <c r="R72" s="93"/>
      <c r="S72" s="93"/>
      <c r="T72" s="93"/>
      <c r="U72" s="93"/>
      <c r="V72" s="93"/>
      <c r="W72" s="93"/>
      <c r="X72" s="93"/>
      <c r="Y72" s="93"/>
      <c r="Z72" s="93"/>
    </row>
    <row r="73" spans="1:26">
      <c r="A73" s="93"/>
      <c r="B73" s="93"/>
      <c r="C73" s="93"/>
      <c r="D73" s="93"/>
      <c r="E73" s="93"/>
      <c r="F73" s="93"/>
      <c r="G73" s="93"/>
      <c r="H73" s="93"/>
      <c r="I73" s="93"/>
      <c r="J73" s="93"/>
      <c r="K73" s="93"/>
      <c r="L73" s="93"/>
      <c r="M73" s="93"/>
      <c r="N73" s="93"/>
      <c r="O73" s="93"/>
      <c r="P73" s="93"/>
      <c r="Q73" s="93"/>
      <c r="R73" s="93"/>
      <c r="S73" s="93"/>
      <c r="T73" s="93"/>
      <c r="U73" s="93"/>
      <c r="V73" s="93"/>
      <c r="W73" s="93"/>
      <c r="X73" s="93"/>
      <c r="Y73" s="93"/>
      <c r="Z73" s="93"/>
    </row>
    <row r="74" spans="1:26">
      <c r="A74" s="93"/>
      <c r="B74" s="93"/>
      <c r="C74" s="93"/>
      <c r="D74" s="93"/>
      <c r="E74" s="93"/>
      <c r="F74" s="93"/>
      <c r="G74" s="93"/>
      <c r="H74" s="93"/>
      <c r="I74" s="93"/>
      <c r="J74" s="93"/>
      <c r="K74" s="93"/>
      <c r="L74" s="93"/>
      <c r="M74" s="93"/>
      <c r="N74" s="93"/>
      <c r="O74" s="93"/>
      <c r="P74" s="93"/>
      <c r="Q74" s="93"/>
      <c r="R74" s="93"/>
      <c r="S74" s="93"/>
      <c r="T74" s="93"/>
      <c r="U74" s="93"/>
      <c r="V74" s="93"/>
      <c r="W74" s="93"/>
      <c r="X74" s="93"/>
      <c r="Y74" s="93"/>
      <c r="Z74" s="93"/>
    </row>
    <row r="75" spans="1:26">
      <c r="A75" s="93"/>
      <c r="B75" s="93"/>
      <c r="C75" s="93"/>
      <c r="D75" s="93"/>
      <c r="E75" s="93"/>
      <c r="F75" s="93"/>
      <c r="G75" s="93"/>
      <c r="H75" s="93"/>
      <c r="I75" s="93"/>
      <c r="J75" s="93"/>
      <c r="K75" s="93"/>
      <c r="L75" s="93"/>
      <c r="M75" s="93"/>
      <c r="N75" s="93"/>
      <c r="O75" s="93"/>
      <c r="P75" s="93"/>
      <c r="Q75" s="93"/>
      <c r="R75" s="93"/>
      <c r="S75" s="93"/>
      <c r="T75" s="93"/>
      <c r="U75" s="93"/>
      <c r="V75" s="93"/>
      <c r="W75" s="93"/>
      <c r="X75" s="93"/>
      <c r="Y75" s="93"/>
      <c r="Z75" s="93"/>
    </row>
    <row r="76" spans="1:26">
      <c r="A76" s="93"/>
      <c r="B76" s="93"/>
      <c r="C76" s="93"/>
      <c r="D76" s="93"/>
      <c r="E76" s="93"/>
      <c r="F76" s="93"/>
      <c r="G76" s="93"/>
      <c r="H76" s="93"/>
      <c r="I76" s="93"/>
      <c r="J76" s="93"/>
      <c r="K76" s="93"/>
      <c r="L76" s="93"/>
      <c r="M76" s="93"/>
      <c r="N76" s="93"/>
      <c r="O76" s="93"/>
      <c r="P76" s="93"/>
      <c r="Q76" s="93"/>
      <c r="R76" s="93"/>
      <c r="S76" s="93"/>
      <c r="T76" s="93"/>
      <c r="U76" s="93"/>
      <c r="V76" s="93"/>
      <c r="W76" s="93"/>
      <c r="X76" s="93"/>
      <c r="Y76" s="93"/>
      <c r="Z76" s="93"/>
    </row>
    <row r="77" spans="1:26">
      <c r="A77" s="93"/>
      <c r="B77" s="93"/>
      <c r="C77" s="93"/>
      <c r="D77" s="93"/>
      <c r="E77" s="93"/>
      <c r="F77" s="93"/>
      <c r="G77" s="93"/>
      <c r="H77" s="93"/>
      <c r="I77" s="93"/>
      <c r="J77" s="93"/>
      <c r="K77" s="93"/>
      <c r="L77" s="93"/>
      <c r="M77" s="93"/>
      <c r="N77" s="93"/>
      <c r="O77" s="93"/>
      <c r="P77" s="93"/>
      <c r="Q77" s="93"/>
      <c r="R77" s="93"/>
      <c r="S77" s="93"/>
      <c r="T77" s="93"/>
      <c r="U77" s="93"/>
      <c r="V77" s="93"/>
      <c r="W77" s="93"/>
      <c r="X77" s="93"/>
      <c r="Y77" s="93"/>
      <c r="Z77" s="93"/>
    </row>
    <row r="78" spans="1:26">
      <c r="A78" s="93"/>
      <c r="B78" s="93"/>
      <c r="C78" s="93"/>
      <c r="D78" s="93"/>
      <c r="E78" s="93"/>
      <c r="F78" s="93"/>
      <c r="G78" s="93"/>
      <c r="H78" s="93"/>
      <c r="I78" s="93"/>
      <c r="J78" s="93"/>
      <c r="K78" s="93"/>
      <c r="L78" s="93"/>
      <c r="M78" s="93"/>
      <c r="N78" s="93"/>
      <c r="O78" s="93"/>
      <c r="P78" s="93"/>
      <c r="Q78" s="93"/>
      <c r="R78" s="93"/>
      <c r="S78" s="93"/>
      <c r="T78" s="93"/>
      <c r="U78" s="93"/>
      <c r="V78" s="93"/>
      <c r="W78" s="93"/>
      <c r="X78" s="93"/>
      <c r="Y78" s="93"/>
      <c r="Z78" s="93"/>
    </row>
    <row r="79" spans="1:26">
      <c r="A79" s="93"/>
      <c r="B79" s="93"/>
      <c r="C79" s="93"/>
      <c r="D79" s="93"/>
      <c r="E79" s="93"/>
      <c r="F79" s="93"/>
      <c r="G79" s="93"/>
      <c r="H79" s="93"/>
      <c r="I79" s="93"/>
      <c r="J79" s="93"/>
      <c r="K79" s="93"/>
      <c r="L79" s="93"/>
      <c r="M79" s="93"/>
      <c r="N79" s="93"/>
      <c r="O79" s="93"/>
      <c r="P79" s="93"/>
      <c r="Q79" s="93"/>
      <c r="R79" s="93"/>
      <c r="S79" s="93"/>
      <c r="T79" s="93"/>
      <c r="U79" s="93"/>
      <c r="V79" s="93"/>
      <c r="W79" s="93"/>
      <c r="X79" s="93"/>
      <c r="Y79" s="93"/>
      <c r="Z79" s="93"/>
    </row>
    <row r="80" spans="1:26">
      <c r="A80" s="93"/>
      <c r="B80" s="93"/>
      <c r="C80" s="93"/>
      <c r="D80" s="93"/>
      <c r="E80" s="93"/>
      <c r="F80" s="93"/>
      <c r="G80" s="93"/>
      <c r="H80" s="93"/>
      <c r="I80" s="93"/>
      <c r="J80" s="93"/>
      <c r="K80" s="93"/>
      <c r="L80" s="93"/>
      <c r="M80" s="93"/>
      <c r="N80" s="93"/>
      <c r="O80" s="93"/>
      <c r="P80" s="93"/>
      <c r="Q80" s="93"/>
      <c r="R80" s="93"/>
      <c r="S80" s="93"/>
      <c r="T80" s="93"/>
      <c r="U80" s="93"/>
      <c r="V80" s="93"/>
      <c r="W80" s="93"/>
      <c r="X80" s="93"/>
      <c r="Y80" s="93"/>
      <c r="Z80" s="93"/>
    </row>
    <row r="81" spans="1:26">
      <c r="A81" s="93"/>
      <c r="B81" s="93"/>
      <c r="C81" s="93"/>
      <c r="D81" s="93"/>
      <c r="E81" s="93"/>
      <c r="F81" s="93"/>
      <c r="G81" s="93"/>
      <c r="H81" s="93"/>
      <c r="I81" s="93"/>
      <c r="J81" s="93"/>
      <c r="K81" s="93"/>
      <c r="L81" s="93"/>
      <c r="M81" s="93"/>
      <c r="N81" s="93"/>
      <c r="O81" s="93"/>
      <c r="P81" s="93"/>
      <c r="Q81" s="93"/>
      <c r="R81" s="93"/>
      <c r="S81" s="93"/>
      <c r="T81" s="93"/>
      <c r="U81" s="93"/>
      <c r="V81" s="93"/>
      <c r="W81" s="93"/>
      <c r="X81" s="93"/>
      <c r="Y81" s="93"/>
      <c r="Z81" s="93"/>
    </row>
    <row r="82" spans="1:26">
      <c r="A82" s="93"/>
      <c r="B82" s="93"/>
      <c r="C82" s="93"/>
      <c r="D82" s="93"/>
      <c r="E82" s="93"/>
      <c r="F82" s="93"/>
      <c r="G82" s="93"/>
      <c r="H82" s="93"/>
      <c r="I82" s="93"/>
      <c r="J82" s="93"/>
      <c r="K82" s="93"/>
      <c r="L82" s="93"/>
      <c r="M82" s="93"/>
      <c r="N82" s="93"/>
      <c r="O82" s="93"/>
      <c r="P82" s="93"/>
      <c r="Q82" s="93"/>
      <c r="R82" s="93"/>
      <c r="S82" s="93"/>
      <c r="T82" s="93"/>
      <c r="U82" s="93"/>
      <c r="V82" s="93"/>
      <c r="W82" s="93"/>
      <c r="X82" s="93"/>
      <c r="Y82" s="93"/>
      <c r="Z82" s="93"/>
    </row>
    <row r="83" spans="1:26">
      <c r="A83" s="93"/>
      <c r="B83" s="93"/>
      <c r="C83" s="93"/>
      <c r="D83" s="93"/>
      <c r="E83" s="93"/>
      <c r="F83" s="93"/>
      <c r="G83" s="93"/>
      <c r="H83" s="93"/>
      <c r="I83" s="93"/>
      <c r="J83" s="93"/>
      <c r="K83" s="93"/>
      <c r="L83" s="93"/>
      <c r="M83" s="93"/>
      <c r="N83" s="93"/>
      <c r="O83" s="93"/>
      <c r="P83" s="93"/>
      <c r="Q83" s="93"/>
      <c r="R83" s="93"/>
      <c r="S83" s="93"/>
      <c r="T83" s="93"/>
      <c r="U83" s="93"/>
      <c r="V83" s="93"/>
      <c r="W83" s="93"/>
      <c r="X83" s="93"/>
      <c r="Y83" s="93"/>
      <c r="Z83" s="93"/>
    </row>
    <row r="84" spans="1:26">
      <c r="A84" s="93"/>
      <c r="B84" s="93"/>
      <c r="C84" s="93"/>
      <c r="D84" s="93"/>
      <c r="E84" s="93"/>
      <c r="F84" s="93"/>
      <c r="G84" s="93"/>
      <c r="H84" s="93"/>
      <c r="I84" s="93"/>
      <c r="J84" s="93"/>
      <c r="K84" s="93"/>
      <c r="L84" s="93"/>
      <c r="M84" s="93"/>
      <c r="N84" s="93"/>
      <c r="O84" s="93"/>
      <c r="P84" s="93"/>
      <c r="Q84" s="93"/>
      <c r="R84" s="93"/>
      <c r="S84" s="93"/>
      <c r="T84" s="93"/>
      <c r="U84" s="93"/>
      <c r="V84" s="93"/>
      <c r="W84" s="93"/>
      <c r="X84" s="93"/>
      <c r="Y84" s="93"/>
      <c r="Z84" s="93"/>
    </row>
    <row r="85" spans="1:26">
      <c r="A85" s="93"/>
      <c r="B85" s="93"/>
      <c r="C85" s="93"/>
      <c r="D85" s="93"/>
      <c r="E85" s="93"/>
      <c r="F85" s="93"/>
      <c r="G85" s="93"/>
      <c r="H85" s="93"/>
      <c r="I85" s="93"/>
      <c r="J85" s="93"/>
      <c r="K85" s="93"/>
      <c r="L85" s="93"/>
      <c r="M85" s="93"/>
      <c r="N85" s="93"/>
      <c r="O85" s="93"/>
      <c r="P85" s="93"/>
      <c r="Q85" s="93"/>
      <c r="R85" s="93"/>
      <c r="S85" s="93"/>
      <c r="T85" s="93"/>
      <c r="U85" s="93"/>
      <c r="V85" s="93"/>
      <c r="W85" s="93"/>
      <c r="X85" s="93"/>
      <c r="Y85" s="93"/>
      <c r="Z85" s="93"/>
    </row>
    <row r="86" spans="1:26">
      <c r="A86" s="93"/>
      <c r="B86" s="93"/>
      <c r="C86" s="93"/>
      <c r="D86" s="93"/>
      <c r="E86" s="93"/>
      <c r="F86" s="93"/>
      <c r="G86" s="93"/>
      <c r="H86" s="93"/>
      <c r="I86" s="93"/>
      <c r="J86" s="93"/>
      <c r="K86" s="93"/>
      <c r="L86" s="93"/>
      <c r="M86" s="93"/>
      <c r="N86" s="93"/>
      <c r="O86" s="93"/>
      <c r="P86" s="93"/>
      <c r="Q86" s="93"/>
      <c r="R86" s="93"/>
      <c r="S86" s="93"/>
      <c r="T86" s="93"/>
      <c r="U86" s="93"/>
      <c r="V86" s="93"/>
      <c r="W86" s="93"/>
      <c r="X86" s="93"/>
      <c r="Y86" s="93"/>
      <c r="Z86" s="93"/>
    </row>
    <row r="87" spans="1:26">
      <c r="A87" s="93"/>
      <c r="B87" s="93"/>
      <c r="C87" s="93"/>
      <c r="D87" s="93"/>
      <c r="E87" s="93"/>
      <c r="F87" s="93"/>
      <c r="G87" s="93"/>
      <c r="H87" s="93"/>
      <c r="I87" s="93"/>
      <c r="J87" s="93"/>
      <c r="K87" s="93"/>
      <c r="L87" s="93"/>
      <c r="M87" s="93"/>
      <c r="N87" s="93"/>
      <c r="O87" s="93"/>
      <c r="P87" s="93"/>
      <c r="Q87" s="93"/>
      <c r="R87" s="93"/>
      <c r="S87" s="93"/>
      <c r="T87" s="93"/>
      <c r="U87" s="93"/>
      <c r="V87" s="93"/>
      <c r="W87" s="93"/>
      <c r="X87" s="93"/>
      <c r="Y87" s="93"/>
      <c r="Z87" s="93"/>
    </row>
    <row r="88" spans="1:26">
      <c r="A88" s="93"/>
      <c r="B88" s="93"/>
      <c r="C88" s="93"/>
      <c r="D88" s="93"/>
      <c r="E88" s="93"/>
      <c r="F88" s="93"/>
      <c r="G88" s="93"/>
      <c r="H88" s="93"/>
      <c r="I88" s="93"/>
      <c r="J88" s="93"/>
      <c r="K88" s="93"/>
      <c r="L88" s="93"/>
      <c r="M88" s="93"/>
      <c r="N88" s="93"/>
      <c r="O88" s="93"/>
      <c r="P88" s="93"/>
      <c r="Q88" s="93"/>
      <c r="R88" s="93"/>
      <c r="S88" s="93"/>
      <c r="T88" s="93"/>
      <c r="U88" s="93"/>
      <c r="V88" s="93"/>
      <c r="W88" s="93"/>
      <c r="X88" s="93"/>
      <c r="Y88" s="93"/>
      <c r="Z88" s="93"/>
    </row>
    <row r="89" spans="1:26">
      <c r="A89" s="93"/>
      <c r="B89" s="93"/>
      <c r="C89" s="93"/>
      <c r="D89" s="93"/>
      <c r="E89" s="93"/>
      <c r="F89" s="93"/>
      <c r="G89" s="93"/>
      <c r="H89" s="93"/>
      <c r="I89" s="93"/>
      <c r="J89" s="93"/>
      <c r="K89" s="93"/>
      <c r="L89" s="93"/>
      <c r="M89" s="93"/>
      <c r="N89" s="93"/>
      <c r="O89" s="93"/>
      <c r="P89" s="93"/>
      <c r="Q89" s="93"/>
      <c r="R89" s="93"/>
      <c r="S89" s="93"/>
      <c r="T89" s="93"/>
      <c r="U89" s="93"/>
      <c r="V89" s="93"/>
      <c r="W89" s="93"/>
      <c r="X89" s="93"/>
      <c r="Y89" s="93"/>
      <c r="Z89" s="93"/>
    </row>
    <row r="90" spans="1:26">
      <c r="A90" s="93"/>
      <c r="B90" s="93"/>
      <c r="C90" s="93"/>
      <c r="D90" s="93"/>
      <c r="E90" s="93"/>
      <c r="F90" s="93"/>
      <c r="G90" s="93"/>
      <c r="H90" s="93"/>
      <c r="I90" s="93"/>
      <c r="J90" s="93"/>
      <c r="K90" s="93"/>
      <c r="L90" s="93"/>
      <c r="M90" s="93"/>
      <c r="N90" s="93"/>
      <c r="O90" s="93"/>
      <c r="P90" s="93"/>
      <c r="Q90" s="93"/>
      <c r="R90" s="93"/>
      <c r="S90" s="93"/>
      <c r="T90" s="93"/>
      <c r="U90" s="93"/>
      <c r="V90" s="93"/>
      <c r="W90" s="93"/>
      <c r="X90" s="93"/>
      <c r="Y90" s="93"/>
      <c r="Z90" s="93"/>
    </row>
    <row r="91" spans="1:26">
      <c r="A91" s="93"/>
      <c r="B91" s="93"/>
      <c r="C91" s="93"/>
      <c r="D91" s="93"/>
      <c r="E91" s="93"/>
      <c r="F91" s="93"/>
      <c r="G91" s="93"/>
      <c r="H91" s="93"/>
      <c r="I91" s="93"/>
      <c r="J91" s="93"/>
      <c r="K91" s="93"/>
      <c r="L91" s="93"/>
      <c r="M91" s="93"/>
      <c r="N91" s="93"/>
      <c r="O91" s="93"/>
      <c r="P91" s="93"/>
      <c r="Q91" s="93"/>
      <c r="R91" s="93"/>
      <c r="S91" s="93"/>
      <c r="T91" s="93"/>
      <c r="U91" s="93"/>
      <c r="V91" s="93"/>
      <c r="W91" s="93"/>
      <c r="X91" s="93"/>
      <c r="Y91" s="93"/>
      <c r="Z91" s="93"/>
    </row>
    <row r="92" spans="1:26">
      <c r="A92" s="93"/>
      <c r="B92" s="93"/>
      <c r="C92" s="93"/>
      <c r="D92" s="93"/>
      <c r="E92" s="93"/>
      <c r="F92" s="93"/>
      <c r="G92" s="93"/>
      <c r="H92" s="93"/>
      <c r="I92" s="93"/>
      <c r="J92" s="93"/>
      <c r="K92" s="93"/>
      <c r="L92" s="93"/>
      <c r="M92" s="93"/>
      <c r="N92" s="93"/>
      <c r="O92" s="93"/>
      <c r="P92" s="93"/>
      <c r="Q92" s="93"/>
      <c r="R92" s="93"/>
      <c r="S92" s="93"/>
      <c r="T92" s="93"/>
      <c r="U92" s="93"/>
      <c r="V92" s="93"/>
      <c r="W92" s="93"/>
      <c r="X92" s="93"/>
      <c r="Y92" s="93"/>
      <c r="Z92" s="93"/>
    </row>
    <row r="93" spans="1:26">
      <c r="A93" s="93"/>
      <c r="B93" s="93"/>
      <c r="C93" s="93"/>
      <c r="D93" s="93"/>
      <c r="E93" s="93"/>
      <c r="F93" s="93"/>
      <c r="G93" s="93"/>
      <c r="H93" s="93"/>
      <c r="I93" s="93"/>
      <c r="J93" s="93"/>
      <c r="K93" s="93"/>
      <c r="L93" s="93"/>
      <c r="M93" s="93"/>
      <c r="N93" s="93"/>
      <c r="O93" s="93"/>
      <c r="P93" s="93"/>
      <c r="Q93" s="93"/>
      <c r="R93" s="93"/>
      <c r="S93" s="93"/>
      <c r="T93" s="93"/>
      <c r="U93" s="93"/>
      <c r="V93" s="93"/>
      <c r="W93" s="93"/>
      <c r="X93" s="93"/>
      <c r="Y93" s="93"/>
      <c r="Z93" s="93"/>
    </row>
    <row r="94" spans="1:26">
      <c r="A94" s="93"/>
      <c r="B94" s="93"/>
      <c r="C94" s="93"/>
      <c r="D94" s="93"/>
      <c r="E94" s="93"/>
      <c r="F94" s="93"/>
      <c r="G94" s="93"/>
      <c r="H94" s="93"/>
      <c r="I94" s="93"/>
      <c r="J94" s="93"/>
      <c r="K94" s="93"/>
      <c r="L94" s="93"/>
      <c r="M94" s="93"/>
      <c r="N94" s="93"/>
      <c r="O94" s="93"/>
      <c r="P94" s="93"/>
      <c r="Q94" s="93"/>
      <c r="R94" s="93"/>
      <c r="S94" s="93"/>
      <c r="T94" s="93"/>
      <c r="U94" s="93"/>
      <c r="V94" s="93"/>
      <c r="W94" s="93"/>
      <c r="X94" s="93"/>
      <c r="Y94" s="93"/>
      <c r="Z94" s="93"/>
    </row>
    <row r="95" spans="1:26">
      <c r="A95" s="93"/>
      <c r="B95" s="93"/>
      <c r="C95" s="93"/>
      <c r="D95" s="93"/>
      <c r="E95" s="93"/>
      <c r="F95" s="93"/>
      <c r="G95" s="93"/>
      <c r="H95" s="93"/>
      <c r="I95" s="93"/>
      <c r="J95" s="93"/>
      <c r="K95" s="93"/>
      <c r="L95" s="93"/>
      <c r="M95" s="93"/>
      <c r="N95" s="93"/>
      <c r="O95" s="93"/>
      <c r="P95" s="93"/>
      <c r="Q95" s="93"/>
      <c r="R95" s="93"/>
      <c r="S95" s="93"/>
      <c r="T95" s="93"/>
      <c r="U95" s="93"/>
      <c r="V95" s="93"/>
      <c r="W95" s="93"/>
      <c r="X95" s="93"/>
      <c r="Y95" s="93"/>
      <c r="Z95" s="93"/>
    </row>
    <row r="96" spans="1:26">
      <c r="A96" s="93"/>
      <c r="B96" s="93"/>
      <c r="C96" s="93"/>
      <c r="D96" s="93"/>
      <c r="E96" s="93"/>
      <c r="F96" s="93"/>
      <c r="G96" s="93"/>
      <c r="H96" s="93"/>
      <c r="I96" s="93"/>
      <c r="J96" s="93"/>
      <c r="K96" s="93"/>
      <c r="L96" s="93"/>
      <c r="M96" s="93"/>
      <c r="N96" s="93"/>
      <c r="O96" s="93"/>
      <c r="P96" s="93"/>
      <c r="Q96" s="93"/>
      <c r="R96" s="93"/>
      <c r="S96" s="93"/>
      <c r="T96" s="93"/>
      <c r="U96" s="93"/>
      <c r="V96" s="93"/>
      <c r="W96" s="93"/>
      <c r="X96" s="93"/>
      <c r="Y96" s="93"/>
      <c r="Z96" s="93"/>
    </row>
    <row r="97" spans="1:26">
      <c r="A97" s="93"/>
      <c r="B97" s="93"/>
      <c r="C97" s="93"/>
      <c r="D97" s="93"/>
      <c r="E97" s="93"/>
      <c r="F97" s="93"/>
      <c r="G97" s="93"/>
      <c r="H97" s="93"/>
      <c r="I97" s="93"/>
      <c r="J97" s="93"/>
      <c r="K97" s="93"/>
      <c r="L97" s="93"/>
      <c r="M97" s="93"/>
      <c r="N97" s="93"/>
      <c r="O97" s="93"/>
      <c r="P97" s="93"/>
      <c r="Q97" s="93"/>
      <c r="R97" s="93"/>
      <c r="S97" s="93"/>
      <c r="T97" s="93"/>
      <c r="U97" s="93"/>
      <c r="V97" s="93"/>
      <c r="W97" s="93"/>
      <c r="X97" s="93"/>
      <c r="Y97" s="93"/>
      <c r="Z97" s="93"/>
    </row>
    <row r="98" spans="1:26">
      <c r="A98" s="93"/>
      <c r="B98" s="93"/>
      <c r="C98" s="93"/>
      <c r="D98" s="93"/>
      <c r="E98" s="93"/>
      <c r="F98" s="93"/>
      <c r="G98" s="93"/>
      <c r="H98" s="93"/>
      <c r="I98" s="93"/>
      <c r="J98" s="93"/>
      <c r="K98" s="93"/>
      <c r="L98" s="93"/>
      <c r="M98" s="93"/>
      <c r="N98" s="93"/>
      <c r="O98" s="93"/>
      <c r="P98" s="93"/>
      <c r="Q98" s="93"/>
      <c r="R98" s="93"/>
      <c r="S98" s="93"/>
      <c r="T98" s="93"/>
      <c r="U98" s="93"/>
      <c r="V98" s="93"/>
      <c r="W98" s="93"/>
      <c r="X98" s="93"/>
      <c r="Y98" s="93"/>
      <c r="Z98" s="93"/>
    </row>
    <row r="99" spans="1:26">
      <c r="A99" s="93"/>
      <c r="B99" s="93"/>
      <c r="C99" s="93"/>
      <c r="D99" s="93"/>
      <c r="E99" s="93"/>
      <c r="F99" s="93"/>
      <c r="G99" s="93"/>
      <c r="H99" s="93"/>
      <c r="I99" s="93"/>
      <c r="J99" s="93"/>
      <c r="K99" s="93"/>
      <c r="L99" s="93"/>
      <c r="M99" s="93"/>
      <c r="N99" s="93"/>
      <c r="O99" s="93"/>
      <c r="P99" s="93"/>
      <c r="Q99" s="93"/>
      <c r="R99" s="93"/>
      <c r="S99" s="93"/>
      <c r="T99" s="93"/>
      <c r="U99" s="93"/>
      <c r="V99" s="93"/>
      <c r="W99" s="93"/>
      <c r="X99" s="93"/>
      <c r="Y99" s="93"/>
      <c r="Z99" s="93"/>
    </row>
    <row r="100" spans="1:26">
      <c r="A100" s="93"/>
      <c r="B100" s="93"/>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row>
    <row r="101" spans="1:26">
      <c r="A101" s="93"/>
      <c r="B101" s="93"/>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row>
    <row r="102" spans="1:26">
      <c r="A102" s="93"/>
      <c r="B102" s="93"/>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row>
    <row r="103" spans="1:26">
      <c r="A103" s="93"/>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row>
    <row r="104" spans="1:26">
      <c r="A104" s="93"/>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row>
    <row r="105" spans="1:26">
      <c r="A105" s="93"/>
      <c r="B105" s="93"/>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row>
    <row r="106" spans="1:26">
      <c r="A106" s="93"/>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row>
    <row r="107" spans="1:26">
      <c r="A107" s="93"/>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row>
    <row r="108" spans="1:26">
      <c r="A108" s="93"/>
      <c r="B108" s="93"/>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row>
    <row r="109" spans="1:26">
      <c r="A109" s="93"/>
      <c r="B109" s="93"/>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row>
    <row r="110" spans="1:26">
      <c r="A110" s="93"/>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row>
    <row r="111" spans="1:26">
      <c r="A111" s="93"/>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row>
    <row r="112" spans="1:26">
      <c r="A112" s="93"/>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row>
    <row r="113" spans="1:26">
      <c r="A113" s="93"/>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row>
    <row r="114" spans="1:26">
      <c r="A114" s="93"/>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row>
    <row r="115" spans="1:26">
      <c r="A115" s="93"/>
      <c r="B115" s="93"/>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row>
    <row r="116" spans="1:26">
      <c r="A116" s="93"/>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row>
    <row r="117" spans="1:26">
      <c r="A117" s="93"/>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row>
    <row r="118" spans="1:26">
      <c r="A118" s="93"/>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row>
    <row r="119" spans="1:26">
      <c r="A119" s="93"/>
      <c r="B119" s="93"/>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row>
    <row r="120" spans="1:26">
      <c r="A120" s="93"/>
      <c r="B120" s="93"/>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row>
    <row r="121" spans="1:26">
      <c r="A121" s="93"/>
      <c r="B121" s="93"/>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row>
    <row r="122" spans="1:26">
      <c r="A122" s="93"/>
      <c r="B122" s="93"/>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row>
    <row r="123" spans="1:26">
      <c r="A123" s="93"/>
      <c r="B123" s="93"/>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row>
    <row r="124" spans="1:26">
      <c r="A124" s="93"/>
      <c r="B124" s="93"/>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row>
    <row r="125" spans="1:26">
      <c r="A125" s="93"/>
      <c r="B125" s="93"/>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row>
    <row r="126" spans="1:26">
      <c r="A126" s="93"/>
      <c r="B126" s="93"/>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row>
    <row r="127" spans="1:26">
      <c r="A127" s="93"/>
      <c r="B127" s="93"/>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row>
    <row r="128" spans="1:26">
      <c r="A128" s="93"/>
      <c r="B128" s="93"/>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row>
    <row r="129" spans="1:26">
      <c r="A129" s="93"/>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row>
    <row r="130" spans="1:26">
      <c r="A130" s="93"/>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row>
    <row r="131" spans="1:26">
      <c r="A131" s="93"/>
      <c r="B131" s="93"/>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row>
    <row r="132" spans="1:26">
      <c r="A132" s="93"/>
      <c r="B132" s="93"/>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row>
    <row r="133" spans="1:26">
      <c r="A133" s="93"/>
      <c r="B133" s="93"/>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row>
    <row r="134" spans="1:26">
      <c r="A134" s="93"/>
      <c r="B134" s="93"/>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row>
    <row r="135" spans="1:26">
      <c r="A135" s="93"/>
      <c r="B135" s="93"/>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row>
    <row r="136" spans="1:26">
      <c r="A136" s="93"/>
      <c r="B136" s="93"/>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row>
    <row r="137" spans="1:26">
      <c r="A137" s="93"/>
      <c r="B137" s="93"/>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row>
    <row r="138" spans="1:26">
      <c r="A138" s="93"/>
      <c r="B138" s="93"/>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row>
    <row r="139" spans="1:26">
      <c r="A139" s="93"/>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row>
    <row r="140" spans="1:26">
      <c r="A140" s="93"/>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row>
    <row r="141" spans="1:26">
      <c r="A141" s="93"/>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row>
    <row r="142" spans="1:26">
      <c r="A142" s="93"/>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row>
    <row r="143" spans="1:26">
      <c r="A143" s="93"/>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row>
    <row r="144" spans="1:26">
      <c r="A144" s="93"/>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row>
    <row r="145" spans="1:26">
      <c r="A145" s="93"/>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row>
    <row r="146" spans="1:26">
      <c r="A146" s="93"/>
      <c r="B146" s="93"/>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row>
    <row r="147" spans="1:26">
      <c r="A147" s="93"/>
      <c r="B147" s="93"/>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row>
    <row r="148" spans="1:26">
      <c r="A148" s="93"/>
      <c r="B148" s="93"/>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row>
    <row r="149" spans="1:26">
      <c r="A149" s="93"/>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row>
    <row r="150" spans="1:26">
      <c r="A150" s="93"/>
      <c r="B150" s="93"/>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row>
    <row r="151" spans="1:26">
      <c r="A151" s="93"/>
      <c r="B151" s="93"/>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row>
    <row r="152" spans="1:26">
      <c r="A152" s="93"/>
      <c r="B152" s="93"/>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row>
    <row r="153" spans="1:26">
      <c r="A153" s="93"/>
      <c r="B153" s="93"/>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row>
    <row r="154" spans="1:26">
      <c r="A154" s="93"/>
      <c r="B154" s="93"/>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row>
    <row r="155" spans="1:26">
      <c r="A155" s="93"/>
      <c r="B155" s="93"/>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row>
    <row r="156" spans="1:26">
      <c r="A156" s="93"/>
      <c r="B156" s="93"/>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row>
    <row r="157" spans="1:26">
      <c r="A157" s="93"/>
      <c r="B157" s="93"/>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row>
    <row r="158" spans="1:26">
      <c r="A158" s="93"/>
      <c r="B158" s="93"/>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row>
    <row r="159" spans="1:26">
      <c r="A159" s="93"/>
      <c r="B159" s="93"/>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row>
    <row r="160" spans="1:26">
      <c r="A160" s="93"/>
      <c r="B160" s="93"/>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row>
    <row r="161" spans="1:26">
      <c r="A161" s="93"/>
      <c r="B161" s="93"/>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row>
    <row r="162" spans="1:26">
      <c r="A162" s="93"/>
      <c r="B162" s="93"/>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row>
    <row r="163" spans="1:26">
      <c r="A163" s="93"/>
      <c r="B163" s="93"/>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row>
    <row r="164" spans="1:26">
      <c r="A164" s="93"/>
      <c r="B164" s="93"/>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row>
    <row r="165" spans="1:26">
      <c r="A165" s="93"/>
      <c r="B165" s="93"/>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row>
    <row r="166" spans="1:26">
      <c r="A166" s="93"/>
      <c r="B166" s="93"/>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row>
    <row r="167" spans="1:26">
      <c r="A167" s="93"/>
      <c r="B167" s="93"/>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row>
    <row r="168" spans="1:26">
      <c r="A168" s="93"/>
      <c r="B168" s="93"/>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row>
    <row r="169" spans="1:26">
      <c r="A169" s="93"/>
      <c r="B169" s="93"/>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row>
    <row r="170" spans="1:26">
      <c r="A170" s="93"/>
      <c r="B170" s="93"/>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row>
    <row r="171" spans="1:26">
      <c r="A171" s="93"/>
      <c r="B171" s="93"/>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row>
    <row r="172" spans="1:26">
      <c r="A172" s="93"/>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row>
    <row r="173" spans="1:26">
      <c r="A173" s="93"/>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row>
    <row r="174" spans="1:26">
      <c r="A174" s="93"/>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row>
    <row r="175" spans="1:26">
      <c r="A175" s="93"/>
      <c r="B175" s="93"/>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row>
    <row r="176" spans="1:26">
      <c r="A176" s="93"/>
      <c r="B176" s="93"/>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row>
    <row r="177" spans="1:26">
      <c r="A177" s="93"/>
      <c r="B177" s="93"/>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row>
    <row r="178" spans="1:26">
      <c r="A178" s="93"/>
      <c r="B178" s="93"/>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row>
    <row r="179" spans="1:26">
      <c r="A179" s="93"/>
      <c r="B179" s="93"/>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row>
    <row r="180" spans="1:26">
      <c r="A180" s="93"/>
      <c r="B180" s="93"/>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row>
    <row r="181" spans="1:26">
      <c r="A181" s="93"/>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row>
    <row r="182" spans="1:26">
      <c r="A182" s="93"/>
      <c r="B182" s="93"/>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row>
    <row r="183" spans="1:26">
      <c r="A183" s="93"/>
      <c r="B183" s="93"/>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row>
    <row r="184" spans="1:26">
      <c r="A184" s="93"/>
      <c r="B184" s="93"/>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row>
    <row r="185" spans="1:26">
      <c r="A185" s="93"/>
      <c r="B185" s="93"/>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row>
    <row r="186" spans="1:26">
      <c r="A186" s="93"/>
      <c r="B186" s="93"/>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row>
    <row r="187" spans="1:26">
      <c r="A187" s="93"/>
      <c r="B187" s="93"/>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row>
    <row r="188" spans="1:26">
      <c r="A188" s="93"/>
      <c r="B188" s="93"/>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row>
    <row r="189" spans="1:26">
      <c r="A189" s="93"/>
      <c r="B189" s="93"/>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row>
    <row r="190" spans="1:26">
      <c r="A190" s="93"/>
      <c r="B190" s="93"/>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row>
    <row r="191" spans="1:26">
      <c r="A191" s="93"/>
      <c r="B191" s="93"/>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row>
  </sheetData>
  <sheetProtection password="D5A2" sheet="1" objects="1" scenarios="1"/>
  <pageMargins left="0.70866141732283472" right="0.70866141732283472" top="0.74803149606299213" bottom="0.74803149606299213" header="0.31496062992125984" footer="0.31496062992125984"/>
  <pageSetup paperSize="9" scale="82" orientation="portrait" r:id="rId1"/>
  <ignoredErrors>
    <ignoredError sqref="C10:D10 E12:E13 E19:E21 E18 E22:E29 E14:E17"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G62"/>
  <sheetViews>
    <sheetView showGridLines="0" zoomScale="80" zoomScaleNormal="80" workbookViewId="0">
      <selection activeCell="B4" sqref="B4"/>
    </sheetView>
  </sheetViews>
  <sheetFormatPr defaultColWidth="10.7109375" defaultRowHeight="12.75"/>
  <cols>
    <col min="1" max="1" width="7.140625" style="17" customWidth="1"/>
    <col min="2" max="2" width="64.5703125" style="19" customWidth="1"/>
    <col min="3" max="6" width="14" style="17" customWidth="1"/>
    <col min="7" max="7" width="13.85546875" style="17" customWidth="1"/>
    <col min="8" max="16384" width="10.7109375" style="17"/>
  </cols>
  <sheetData>
    <row r="1" spans="1:7" ht="15.75">
      <c r="A1" s="33"/>
      <c r="B1" s="1257" t="s">
        <v>1138</v>
      </c>
      <c r="C1" s="33"/>
      <c r="D1" s="33"/>
      <c r="E1" s="33"/>
      <c r="F1" s="33"/>
    </row>
    <row r="2" spans="1:7">
      <c r="A2" s="33"/>
      <c r="B2" s="42"/>
      <c r="C2" s="33"/>
      <c r="D2" s="33"/>
      <c r="E2" s="33"/>
      <c r="F2" s="33"/>
    </row>
    <row r="3" spans="1:7">
      <c r="A3" s="34"/>
      <c r="B3" s="934" t="s">
        <v>1506</v>
      </c>
      <c r="C3" s="34"/>
      <c r="D3" s="34"/>
      <c r="E3" s="34"/>
      <c r="F3" s="34"/>
    </row>
    <row r="4" spans="1:7">
      <c r="A4" s="34"/>
      <c r="B4" s="96" t="str">
        <f ca="1">MID(CELL("filename",F4),FIND("]",CELL("filename",F4))+1,99)</f>
        <v>11. Finance</v>
      </c>
      <c r="C4" s="34"/>
      <c r="D4" s="34"/>
      <c r="E4" s="34"/>
      <c r="F4" s="34"/>
    </row>
    <row r="5" spans="1:7" ht="12.75" customHeight="1">
      <c r="A5" s="34"/>
      <c r="B5" s="34"/>
      <c r="C5" s="34"/>
      <c r="D5" s="34"/>
      <c r="E5" s="34"/>
      <c r="F5" s="34"/>
      <c r="G5" s="1323"/>
    </row>
    <row r="6" spans="1:7">
      <c r="A6" s="34"/>
      <c r="B6" s="43" t="s">
        <v>42</v>
      </c>
      <c r="C6" s="34"/>
      <c r="D6" s="34"/>
      <c r="E6" s="34"/>
      <c r="F6" s="34"/>
      <c r="G6" s="1323"/>
    </row>
    <row r="7" spans="1:7">
      <c r="A7" s="33"/>
      <c r="B7" s="37"/>
      <c r="C7" s="33"/>
      <c r="D7" s="52"/>
      <c r="E7" s="1734" t="s">
        <v>1683</v>
      </c>
      <c r="F7" s="1734">
        <v>1</v>
      </c>
      <c r="G7" s="1323"/>
    </row>
    <row r="8" spans="1:7">
      <c r="A8" s="1235">
        <v>1</v>
      </c>
      <c r="B8" s="737"/>
      <c r="C8" s="869" t="s">
        <v>356</v>
      </c>
      <c r="D8" s="1191" t="s">
        <v>357</v>
      </c>
      <c r="E8" s="869" t="s">
        <v>74</v>
      </c>
      <c r="F8" s="726"/>
      <c r="G8" s="1323"/>
    </row>
    <row r="9" spans="1:7" ht="59.25" customHeight="1">
      <c r="A9" s="34"/>
      <c r="B9" s="348" t="s">
        <v>1400</v>
      </c>
      <c r="C9" s="738" t="s">
        <v>996</v>
      </c>
      <c r="D9" s="738" t="s">
        <v>890</v>
      </c>
      <c r="E9" s="739"/>
      <c r="F9" s="382" t="s">
        <v>111</v>
      </c>
      <c r="G9" s="1323"/>
    </row>
    <row r="10" spans="1:7">
      <c r="A10" s="34"/>
      <c r="B10" s="437"/>
      <c r="C10" s="289" t="s">
        <v>76</v>
      </c>
      <c r="D10" s="289" t="s">
        <v>76</v>
      </c>
      <c r="E10" s="867" t="s">
        <v>75</v>
      </c>
      <c r="F10" s="396" t="s">
        <v>112</v>
      </c>
      <c r="G10" s="1323"/>
    </row>
    <row r="11" spans="1:7" ht="18" customHeight="1">
      <c r="A11" s="34"/>
      <c r="B11" s="440" t="s">
        <v>1148</v>
      </c>
      <c r="C11" s="731"/>
      <c r="D11" s="732"/>
      <c r="E11" s="301"/>
      <c r="F11" s="266"/>
      <c r="G11" s="1323"/>
    </row>
    <row r="12" spans="1:7" ht="18" customHeight="1">
      <c r="A12" s="34"/>
      <c r="B12" s="730" t="s">
        <v>690</v>
      </c>
      <c r="C12" s="716"/>
      <c r="D12" s="725"/>
      <c r="E12" s="867" t="s">
        <v>759</v>
      </c>
      <c r="F12" s="266" t="s">
        <v>141</v>
      </c>
      <c r="G12" s="1323"/>
    </row>
    <row r="13" spans="1:7" ht="18" customHeight="1">
      <c r="A13" s="34"/>
      <c r="B13" s="730" t="s">
        <v>691</v>
      </c>
      <c r="C13" s="716"/>
      <c r="D13" s="725"/>
      <c r="E13" s="867" t="s">
        <v>760</v>
      </c>
      <c r="F13" s="266" t="s">
        <v>141</v>
      </c>
      <c r="G13" s="1323"/>
    </row>
    <row r="14" spans="1:7" ht="18" customHeight="1">
      <c r="A14" s="34"/>
      <c r="B14" s="733" t="s">
        <v>692</v>
      </c>
      <c r="C14" s="716"/>
      <c r="D14" s="725"/>
      <c r="E14" s="867" t="s">
        <v>761</v>
      </c>
      <c r="F14" s="266" t="s">
        <v>141</v>
      </c>
      <c r="G14" s="1323"/>
    </row>
    <row r="15" spans="1:7" s="18" customFormat="1" ht="18" customHeight="1">
      <c r="A15" s="40"/>
      <c r="B15" s="438" t="s">
        <v>109</v>
      </c>
      <c r="C15" s="716"/>
      <c r="D15" s="725"/>
      <c r="E15" s="867">
        <v>100</v>
      </c>
      <c r="F15" s="266" t="s">
        <v>77</v>
      </c>
      <c r="G15" s="999"/>
    </row>
    <row r="16" spans="1:7" s="18" customFormat="1" ht="18" customHeight="1">
      <c r="A16" s="40"/>
      <c r="B16" s="734" t="s">
        <v>762</v>
      </c>
      <c r="C16" s="716"/>
      <c r="D16" s="725"/>
      <c r="E16" s="867" t="s">
        <v>654</v>
      </c>
      <c r="F16" s="266" t="s">
        <v>77</v>
      </c>
      <c r="G16" s="999"/>
    </row>
    <row r="17" spans="1:7" s="18" customFormat="1" ht="18" customHeight="1">
      <c r="A17" s="40"/>
      <c r="B17" s="438" t="s">
        <v>33</v>
      </c>
      <c r="C17" s="716"/>
      <c r="D17" s="725"/>
      <c r="E17" s="867" t="s">
        <v>206</v>
      </c>
      <c r="F17" s="266" t="s">
        <v>77</v>
      </c>
      <c r="G17" s="999"/>
    </row>
    <row r="18" spans="1:7" s="18" customFormat="1" ht="18" customHeight="1">
      <c r="A18" s="40"/>
      <c r="B18" s="438" t="s">
        <v>34</v>
      </c>
      <c r="C18" s="716"/>
      <c r="D18" s="725"/>
      <c r="E18" s="867" t="s">
        <v>25</v>
      </c>
      <c r="F18" s="266" t="s">
        <v>77</v>
      </c>
      <c r="G18" s="999"/>
    </row>
    <row r="19" spans="1:7" s="18" customFormat="1" ht="31.5" customHeight="1">
      <c r="A19" s="40"/>
      <c r="B19" s="492" t="s">
        <v>1149</v>
      </c>
      <c r="C19" s="716"/>
      <c r="D19" s="725"/>
      <c r="E19" s="867" t="s">
        <v>746</v>
      </c>
      <c r="F19" s="1262" t="s">
        <v>148</v>
      </c>
      <c r="G19" s="999"/>
    </row>
    <row r="20" spans="1:7" s="18" customFormat="1" ht="18" customHeight="1">
      <c r="A20" s="40"/>
      <c r="B20" s="438" t="s">
        <v>1150</v>
      </c>
      <c r="C20" s="1260">
        <f>-'3. SOCIE'!I28</f>
        <v>0</v>
      </c>
      <c r="D20" s="1260">
        <f>-'3. SOCIE'!I63</f>
        <v>0</v>
      </c>
      <c r="E20" s="867" t="s">
        <v>727</v>
      </c>
      <c r="F20" s="584" t="s">
        <v>148</v>
      </c>
      <c r="G20" s="999"/>
    </row>
    <row r="21" spans="1:7" s="999" customFormat="1" ht="21.75" customHeight="1">
      <c r="A21" s="1006"/>
      <c r="B21" s="967" t="s">
        <v>1401</v>
      </c>
      <c r="C21" s="997"/>
      <c r="D21" s="995"/>
      <c r="E21" s="867" t="s">
        <v>748</v>
      </c>
      <c r="F21" s="1020" t="s">
        <v>141</v>
      </c>
    </row>
    <row r="22" spans="1:7" s="18" customFormat="1" ht="19.5" customHeight="1" thickBot="1">
      <c r="A22" s="40"/>
      <c r="B22" s="1018" t="s">
        <v>28</v>
      </c>
      <c r="C22" s="997"/>
      <c r="D22" s="995"/>
      <c r="E22" s="867" t="s">
        <v>209</v>
      </c>
      <c r="F22" s="584" t="s">
        <v>148</v>
      </c>
      <c r="G22" s="999"/>
    </row>
    <row r="23" spans="1:7" s="18" customFormat="1" ht="19.5" customHeight="1">
      <c r="A23" s="40"/>
      <c r="B23" s="735" t="s">
        <v>54</v>
      </c>
      <c r="C23" s="351">
        <f>SUM(C12:C22)</f>
        <v>0</v>
      </c>
      <c r="D23" s="351">
        <f>SUM(D12:D22)</f>
        <v>0</v>
      </c>
      <c r="E23" s="867" t="s">
        <v>3</v>
      </c>
      <c r="F23" s="736" t="s">
        <v>77</v>
      </c>
      <c r="G23" s="999"/>
    </row>
    <row r="24" spans="1:7" ht="19.5" customHeight="1">
      <c r="A24" s="34"/>
      <c r="B24"/>
      <c r="C24"/>
      <c r="D24"/>
      <c r="E24"/>
      <c r="F24"/>
    </row>
    <row r="25" spans="1:7">
      <c r="A25" s="34"/>
      <c r="B25" s="55"/>
      <c r="C25" s="34"/>
      <c r="D25" s="34"/>
      <c r="E25" s="1734" t="s">
        <v>1683</v>
      </c>
      <c r="F25" s="1734">
        <v>2</v>
      </c>
    </row>
    <row r="26" spans="1:7">
      <c r="A26" s="1235">
        <v>2</v>
      </c>
      <c r="B26" s="802"/>
      <c r="C26" s="756" t="s">
        <v>454</v>
      </c>
      <c r="D26" s="1191" t="s">
        <v>358</v>
      </c>
      <c r="E26" s="756" t="s">
        <v>74</v>
      </c>
      <c r="F26" s="803"/>
      <c r="G26" s="34"/>
    </row>
    <row r="27" spans="1:7" s="142" customFormat="1">
      <c r="A27" s="143"/>
      <c r="B27" s="348" t="s">
        <v>957</v>
      </c>
      <c r="C27" s="106" t="s">
        <v>996</v>
      </c>
      <c r="D27" s="106" t="s">
        <v>890</v>
      </c>
      <c r="E27" s="809"/>
      <c r="F27" s="757"/>
      <c r="G27" s="143"/>
    </row>
    <row r="28" spans="1:7" ht="45" customHeight="1">
      <c r="A28" s="34"/>
      <c r="B28" s="348"/>
      <c r="C28" s="77" t="s">
        <v>94</v>
      </c>
      <c r="D28" s="77" t="s">
        <v>94</v>
      </c>
      <c r="E28" s="810"/>
      <c r="F28" s="347" t="s">
        <v>111</v>
      </c>
      <c r="G28" s="34"/>
    </row>
    <row r="29" spans="1:7">
      <c r="A29" s="34"/>
      <c r="B29" s="811"/>
      <c r="C29" s="800" t="s">
        <v>76</v>
      </c>
      <c r="D29" s="800" t="s">
        <v>76</v>
      </c>
      <c r="E29" s="711" t="s">
        <v>75</v>
      </c>
      <c r="F29" s="812" t="s">
        <v>112</v>
      </c>
      <c r="G29" s="34"/>
    </row>
    <row r="30" spans="1:7" ht="19.5" customHeight="1">
      <c r="A30" s="34"/>
      <c r="B30" s="813" t="s">
        <v>665</v>
      </c>
      <c r="C30" s="806"/>
      <c r="D30" s="807"/>
      <c r="E30" s="808"/>
      <c r="F30" s="814"/>
      <c r="G30" s="34"/>
    </row>
    <row r="31" spans="1:7" s="18" customFormat="1" ht="19.5" customHeight="1">
      <c r="A31" s="40"/>
      <c r="B31" s="815" t="s">
        <v>1109</v>
      </c>
      <c r="C31" s="716"/>
      <c r="D31" s="1089"/>
      <c r="E31" s="711">
        <v>100</v>
      </c>
      <c r="F31" s="816" t="s">
        <v>141</v>
      </c>
      <c r="G31" s="40"/>
    </row>
    <row r="32" spans="1:7" s="999" customFormat="1" ht="19.5" customHeight="1">
      <c r="A32" s="1006"/>
      <c r="B32" s="1294" t="s">
        <v>1172</v>
      </c>
      <c r="C32" s="716"/>
      <c r="D32" s="1089"/>
      <c r="E32" s="1095" t="s">
        <v>763</v>
      </c>
      <c r="F32" s="1099" t="s">
        <v>141</v>
      </c>
      <c r="G32" s="1006"/>
    </row>
    <row r="33" spans="1:7" s="18" customFormat="1" ht="19.5" customHeight="1">
      <c r="A33" s="40"/>
      <c r="B33" s="815" t="s">
        <v>1061</v>
      </c>
      <c r="C33" s="716"/>
      <c r="D33" s="1089"/>
      <c r="E33" s="711" t="s">
        <v>882</v>
      </c>
      <c r="F33" s="816" t="s">
        <v>141</v>
      </c>
      <c r="G33" s="40"/>
    </row>
    <row r="34" spans="1:7" s="18" customFormat="1" ht="19.5" customHeight="1">
      <c r="A34" s="40"/>
      <c r="B34" s="815" t="s">
        <v>50</v>
      </c>
      <c r="C34" s="716"/>
      <c r="D34" s="1089"/>
      <c r="E34" s="711" t="s">
        <v>206</v>
      </c>
      <c r="F34" s="816" t="s">
        <v>141</v>
      </c>
      <c r="G34" s="40"/>
    </row>
    <row r="35" spans="1:7" s="18" customFormat="1" ht="19.5" customHeight="1">
      <c r="A35" s="40"/>
      <c r="B35" s="815" t="s">
        <v>51</v>
      </c>
      <c r="C35" s="716"/>
      <c r="D35" s="1089"/>
      <c r="E35" s="711" t="s">
        <v>25</v>
      </c>
      <c r="F35" s="816" t="s">
        <v>141</v>
      </c>
      <c r="G35" s="40"/>
    </row>
    <row r="36" spans="1:7" s="18" customFormat="1" ht="19.5" customHeight="1">
      <c r="A36" s="40"/>
      <c r="B36" s="815" t="s">
        <v>137</v>
      </c>
      <c r="C36" s="716"/>
      <c r="D36" s="1089"/>
      <c r="E36" s="711" t="s">
        <v>207</v>
      </c>
      <c r="F36" s="816" t="s">
        <v>141</v>
      </c>
      <c r="G36" s="40"/>
    </row>
    <row r="37" spans="1:7" s="18" customFormat="1" ht="19.5" customHeight="1">
      <c r="A37" s="40"/>
      <c r="B37" s="815" t="s">
        <v>668</v>
      </c>
      <c r="C37" s="716"/>
      <c r="D37" s="1089"/>
      <c r="E37" s="711" t="s">
        <v>723</v>
      </c>
      <c r="F37" s="816" t="s">
        <v>141</v>
      </c>
      <c r="G37" s="40"/>
    </row>
    <row r="38" spans="1:7" s="18" customFormat="1" ht="19.5" customHeight="1">
      <c r="A38" s="40"/>
      <c r="B38" s="815" t="s">
        <v>28</v>
      </c>
      <c r="C38" s="716"/>
      <c r="D38" s="1089"/>
      <c r="E38" s="711" t="s">
        <v>26</v>
      </c>
      <c r="F38" s="816" t="s">
        <v>141</v>
      </c>
      <c r="G38" s="40"/>
    </row>
    <row r="39" spans="1:7" s="18" customFormat="1" ht="19.5" customHeight="1">
      <c r="A39" s="40"/>
      <c r="B39" s="1100" t="s">
        <v>1402</v>
      </c>
      <c r="C39" s="1103"/>
      <c r="D39" s="1103"/>
      <c r="E39" s="1104"/>
      <c r="F39" s="816"/>
      <c r="G39" s="40"/>
    </row>
    <row r="40" spans="1:7" s="999" customFormat="1" ht="19.5" customHeight="1">
      <c r="A40" s="1006"/>
      <c r="B40" s="1107" t="s">
        <v>1403</v>
      </c>
      <c r="C40" s="716"/>
      <c r="D40" s="1089"/>
      <c r="E40" s="711" t="s">
        <v>208</v>
      </c>
      <c r="F40" s="1102" t="s">
        <v>141</v>
      </c>
      <c r="G40" s="1006"/>
    </row>
    <row r="41" spans="1:7" s="999" customFormat="1" ht="19.5" customHeight="1">
      <c r="A41" s="1006"/>
      <c r="B41" s="1101" t="s">
        <v>1404</v>
      </c>
      <c r="C41" s="716"/>
      <c r="D41" s="1089"/>
      <c r="E41" s="711" t="s">
        <v>2</v>
      </c>
      <c r="F41" s="1102" t="s">
        <v>141</v>
      </c>
      <c r="G41" s="1006"/>
    </row>
    <row r="42" spans="1:7" s="999" customFormat="1" ht="19.5" customHeight="1">
      <c r="A42" s="1006"/>
      <c r="B42" s="1100" t="s">
        <v>1405</v>
      </c>
      <c r="C42" s="1105"/>
      <c r="D42" s="1106"/>
      <c r="E42" s="77"/>
      <c r="F42" s="1099"/>
      <c r="G42" s="1006"/>
    </row>
    <row r="43" spans="1:7" s="18" customFormat="1" ht="19.5" customHeight="1">
      <c r="A43" s="40"/>
      <c r="B43" s="1107" t="s">
        <v>1403</v>
      </c>
      <c r="C43" s="716"/>
      <c r="D43" s="1089"/>
      <c r="E43" s="1095" t="s">
        <v>748</v>
      </c>
      <c r="F43" s="816" t="s">
        <v>141</v>
      </c>
      <c r="G43" s="40"/>
    </row>
    <row r="44" spans="1:7" s="18" customFormat="1" ht="19.5" customHeight="1" thickBot="1">
      <c r="A44" s="40"/>
      <c r="B44" s="1101" t="s">
        <v>1404</v>
      </c>
      <c r="C44" s="716"/>
      <c r="D44" s="1089"/>
      <c r="E44" s="1095" t="s">
        <v>794</v>
      </c>
      <c r="F44" s="816" t="s">
        <v>141</v>
      </c>
      <c r="G44" s="40"/>
    </row>
    <row r="45" spans="1:7" s="18" customFormat="1" ht="19.5" customHeight="1">
      <c r="A45" s="40"/>
      <c r="B45" s="817" t="s">
        <v>666</v>
      </c>
      <c r="C45" s="351">
        <f>SUM(C31:C44)</f>
        <v>0</v>
      </c>
      <c r="D45" s="351">
        <f>SUM(D31:D44)</f>
        <v>0</v>
      </c>
      <c r="E45" s="711" t="s">
        <v>209</v>
      </c>
      <c r="F45" s="816" t="s">
        <v>141</v>
      </c>
      <c r="G45" s="40"/>
    </row>
    <row r="46" spans="1:7" s="18" customFormat="1" ht="19.5" customHeight="1" thickBot="1">
      <c r="A46" s="40"/>
      <c r="B46" s="818" t="s">
        <v>667</v>
      </c>
      <c r="C46" s="716"/>
      <c r="D46" s="1089"/>
      <c r="E46" s="711" t="s">
        <v>3</v>
      </c>
      <c r="F46" s="816" t="s">
        <v>141</v>
      </c>
      <c r="G46" s="40"/>
    </row>
    <row r="47" spans="1:7" ht="19.5" customHeight="1">
      <c r="A47" s="34"/>
      <c r="B47" s="819" t="s">
        <v>54</v>
      </c>
      <c r="C47" s="351">
        <f>SUM(C45:C46)</f>
        <v>0</v>
      </c>
      <c r="D47" s="351">
        <f>SUM(D45:D46)</f>
        <v>0</v>
      </c>
      <c r="E47" s="711" t="s">
        <v>4</v>
      </c>
      <c r="F47" s="820" t="s">
        <v>141</v>
      </c>
      <c r="G47" s="34"/>
    </row>
    <row r="48" spans="1:7">
      <c r="A48" s="33"/>
      <c r="B48" s="37"/>
      <c r="C48" s="33"/>
      <c r="D48" s="33"/>
      <c r="E48" s="33"/>
      <c r="F48" s="33"/>
    </row>
    <row r="49" spans="1:1">
      <c r="A49" s="33"/>
    </row>
    <row r="50" spans="1:1">
      <c r="A50" s="33"/>
    </row>
    <row r="51" spans="1:1">
      <c r="A51" s="33"/>
    </row>
    <row r="52" spans="1:1">
      <c r="A52" s="33"/>
    </row>
    <row r="53" spans="1:1">
      <c r="A53" s="33"/>
    </row>
    <row r="54" spans="1:1">
      <c r="A54" s="33"/>
    </row>
    <row r="55" spans="1:1">
      <c r="A55" s="33"/>
    </row>
    <row r="56" spans="1:1">
      <c r="A56" s="33"/>
    </row>
    <row r="57" spans="1:1">
      <c r="A57" s="33"/>
    </row>
    <row r="58" spans="1:1">
      <c r="A58" s="33"/>
    </row>
    <row r="59" spans="1:1">
      <c r="A59" s="33"/>
    </row>
    <row r="60" spans="1:1">
      <c r="A60" s="33"/>
    </row>
    <row r="61" spans="1:1">
      <c r="A61" s="33"/>
    </row>
    <row r="62" spans="1:1">
      <c r="A62" s="33"/>
    </row>
  </sheetData>
  <sheetProtection password="D5A2" sheet="1" objects="1" scenarios="1"/>
  <customSheetViews>
    <customSheetView guid="{E4F26FFA-5313-49C9-9365-CBA576C57791}" scale="85" showGridLines="0" fitToPage="1" showRuler="0" topLeftCell="A25">
      <selection activeCell="G67" sqref="G67"/>
      <pageMargins left="0.74803149606299213" right="0.74803149606299213" top="0.98425196850393704" bottom="0.98425196850393704" header="0.51181102362204722" footer="0.51181102362204722"/>
      <pageSetup paperSize="9" scale="73" orientation="portrait" horizontalDpi="300" verticalDpi="300" r:id="rId1"/>
      <headerFooter alignWithMargins="0"/>
    </customSheetView>
  </customSheetViews>
  <phoneticPr fontId="0" type="noConversion"/>
  <printOptions gridLinesSet="0"/>
  <pageMargins left="0.74803149606299213" right="0.34" top="0.36" bottom="0.38" header="0.21" footer="0.2"/>
  <pageSetup paperSize="9" scale="62" orientation="landscape" horizontalDpi="300" verticalDpi="300" r:id="rId2"/>
  <headerFooter alignWithMargins="0"/>
  <ignoredErrors>
    <ignoredError sqref="C10:D10 E22:E23 C29 E12:E13 E16:E18 E14" numberStoredAsText="1"/>
    <ignoredError sqref="C39" unlockedFormula="1"/>
    <ignoredError sqref="C45"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Z39"/>
  <sheetViews>
    <sheetView showGridLines="0" zoomScale="80" zoomScaleNormal="80" workbookViewId="0">
      <selection activeCell="B4" sqref="B4"/>
    </sheetView>
  </sheetViews>
  <sheetFormatPr defaultRowHeight="12.75"/>
  <cols>
    <col min="1" max="1" width="6.5703125" style="21" customWidth="1"/>
    <col min="2" max="2" width="46.140625" style="21" customWidth="1"/>
    <col min="3" max="3" width="4.5703125" style="31" customWidth="1"/>
    <col min="4" max="4" width="13" style="21" customWidth="1"/>
    <col min="5" max="5" width="13.5703125" style="21" customWidth="1"/>
    <col min="6" max="7" width="13" style="21" customWidth="1"/>
    <col min="8" max="8" width="14.140625" style="21" customWidth="1"/>
    <col min="9" max="9" width="12.85546875" style="21" customWidth="1"/>
    <col min="10" max="10" width="12.85546875" style="95" customWidth="1"/>
    <col min="11" max="15" width="12.85546875" style="21" customWidth="1"/>
    <col min="16" max="16" width="12.85546875" style="95" customWidth="1"/>
    <col min="17" max="22" width="12.85546875" style="21" customWidth="1"/>
    <col min="23" max="23" width="13" style="21" customWidth="1"/>
    <col min="24" max="16384" width="9.140625" style="21"/>
  </cols>
  <sheetData>
    <row r="1" spans="1:17" ht="15.75">
      <c r="A1" s="20"/>
      <c r="B1" s="1257" t="s">
        <v>1138</v>
      </c>
      <c r="C1" s="1257"/>
      <c r="D1" s="43"/>
      <c r="E1" s="20"/>
      <c r="F1" s="20"/>
      <c r="G1" s="20"/>
      <c r="H1" s="20"/>
      <c r="I1" s="20"/>
      <c r="J1" s="14"/>
      <c r="K1" s="20"/>
      <c r="L1" s="20"/>
      <c r="M1" s="20"/>
      <c r="N1" s="20"/>
      <c r="O1" s="20"/>
      <c r="P1" s="14"/>
      <c r="Q1" s="20"/>
    </row>
    <row r="2" spans="1:17">
      <c r="A2" s="20"/>
      <c r="B2" s="70"/>
      <c r="C2" s="70"/>
      <c r="D2" s="70"/>
      <c r="E2" s="113"/>
      <c r="F2" s="20"/>
      <c r="G2" s="20"/>
      <c r="H2" s="20"/>
      <c r="I2" s="20"/>
      <c r="J2" s="14"/>
      <c r="K2" s="20"/>
      <c r="L2" s="20"/>
      <c r="M2" s="20"/>
      <c r="N2" s="20"/>
      <c r="O2" s="20"/>
      <c r="P2" s="14"/>
      <c r="Q2" s="20"/>
    </row>
    <row r="3" spans="1:17">
      <c r="A3" s="20"/>
      <c r="B3" s="43" t="s">
        <v>1506</v>
      </c>
      <c r="C3" s="934"/>
      <c r="D3" s="43"/>
      <c r="E3" s="20"/>
      <c r="F3" s="20"/>
      <c r="G3" s="20"/>
      <c r="H3" s="20"/>
      <c r="I3" s="20"/>
      <c r="J3" s="14"/>
      <c r="K3" s="20"/>
      <c r="L3" s="20"/>
      <c r="M3" s="20"/>
      <c r="N3" s="20"/>
      <c r="O3" s="20"/>
      <c r="P3" s="14"/>
      <c r="Q3" s="20"/>
    </row>
    <row r="4" spans="1:17">
      <c r="A4" s="20"/>
      <c r="B4" s="100" t="s">
        <v>648</v>
      </c>
      <c r="C4" s="100"/>
      <c r="D4" s="100"/>
      <c r="E4" s="20"/>
      <c r="F4" s="20"/>
      <c r="G4" s="20"/>
      <c r="H4" s="20"/>
      <c r="I4" s="20"/>
      <c r="J4" s="14"/>
      <c r="K4" s="20"/>
      <c r="L4" s="20"/>
      <c r="M4" s="20"/>
      <c r="N4" s="20"/>
      <c r="O4" s="20"/>
      <c r="P4" s="14"/>
      <c r="Q4" s="20"/>
    </row>
    <row r="5" spans="1:17">
      <c r="A5" s="20"/>
      <c r="B5" s="34"/>
      <c r="C5" s="1005"/>
      <c r="D5" s="34"/>
      <c r="E5" s="20"/>
      <c r="F5" s="20"/>
      <c r="G5" s="20"/>
      <c r="H5" s="20"/>
      <c r="I5" s="20"/>
      <c r="J5" s="14"/>
      <c r="K5" s="20"/>
      <c r="L5" s="20"/>
      <c r="M5" s="20"/>
      <c r="N5" s="20"/>
      <c r="O5" s="20"/>
      <c r="P5" s="14"/>
      <c r="Q5" s="20"/>
    </row>
    <row r="6" spans="1:17">
      <c r="A6" s="20"/>
      <c r="B6" s="43" t="s">
        <v>42</v>
      </c>
      <c r="C6" s="934"/>
      <c r="D6" s="43"/>
      <c r="E6" s="20"/>
      <c r="F6" s="20"/>
      <c r="G6" s="20"/>
      <c r="H6" s="20"/>
      <c r="I6" s="20"/>
      <c r="J6" s="14"/>
      <c r="K6" s="20"/>
      <c r="L6" s="20"/>
      <c r="M6" s="20"/>
      <c r="N6" s="20"/>
      <c r="O6" s="20"/>
      <c r="P6" s="14"/>
      <c r="Q6" s="20"/>
    </row>
    <row r="7" spans="1:17">
      <c r="A7" s="20"/>
      <c r="B7" s="20"/>
      <c r="C7" s="1000"/>
      <c r="D7" s="20"/>
      <c r="E7" s="20"/>
      <c r="F7" s="20"/>
      <c r="G7" s="20"/>
      <c r="H7" s="20"/>
      <c r="I7" s="20"/>
      <c r="J7" s="1734" t="s">
        <v>1683</v>
      </c>
      <c r="K7" s="1734">
        <v>1</v>
      </c>
      <c r="L7" s="20"/>
      <c r="M7" s="20"/>
      <c r="N7" s="20"/>
      <c r="O7" s="20"/>
      <c r="P7" s="14"/>
      <c r="Q7" s="20"/>
    </row>
    <row r="8" spans="1:17">
      <c r="A8" s="1240">
        <v>1</v>
      </c>
      <c r="B8" s="1479"/>
      <c r="C8" s="1482"/>
      <c r="D8" s="1096" t="s">
        <v>359</v>
      </c>
      <c r="E8" s="1096" t="s">
        <v>1083</v>
      </c>
      <c r="F8" s="1714" t="s">
        <v>1084</v>
      </c>
      <c r="G8" s="1702" t="s">
        <v>360</v>
      </c>
      <c r="H8" s="1715" t="s">
        <v>1085</v>
      </c>
      <c r="I8" s="1191" t="s">
        <v>1086</v>
      </c>
      <c r="J8" s="485" t="s">
        <v>74</v>
      </c>
      <c r="K8" s="559"/>
      <c r="L8" s="20"/>
      <c r="M8" s="20"/>
      <c r="N8" s="20"/>
      <c r="O8" s="20"/>
      <c r="P8" s="14"/>
      <c r="Q8" s="20"/>
    </row>
    <row r="9" spans="1:17">
      <c r="A9" s="20"/>
      <c r="B9" s="1476" t="s">
        <v>1528</v>
      </c>
      <c r="C9" s="1470"/>
      <c r="D9" s="1784" t="s">
        <v>996</v>
      </c>
      <c r="E9" s="1784"/>
      <c r="F9" s="1785"/>
      <c r="G9" s="1786" t="s">
        <v>890</v>
      </c>
      <c r="H9" s="1785"/>
      <c r="I9" s="1785"/>
      <c r="J9" s="1717"/>
      <c r="K9" s="221" t="s">
        <v>111</v>
      </c>
      <c r="L9" s="20"/>
      <c r="M9" s="20"/>
      <c r="N9" s="20"/>
      <c r="O9" s="20"/>
      <c r="P9" s="14"/>
      <c r="Q9" s="20"/>
    </row>
    <row r="10" spans="1:17" ht="25.5">
      <c r="A10" s="20"/>
      <c r="B10" s="1476"/>
      <c r="C10" s="1470"/>
      <c r="D10" s="930" t="s">
        <v>1091</v>
      </c>
      <c r="E10" s="1134" t="s">
        <v>246</v>
      </c>
      <c r="F10" s="930" t="s">
        <v>1092</v>
      </c>
      <c r="G10" s="1248" t="s">
        <v>1091</v>
      </c>
      <c r="H10" s="1134" t="s">
        <v>246</v>
      </c>
      <c r="I10" s="930" t="s">
        <v>1092</v>
      </c>
      <c r="J10" s="1718"/>
      <c r="K10" s="221"/>
      <c r="L10" s="20"/>
      <c r="M10" s="20"/>
      <c r="N10" s="20"/>
      <c r="O10" s="20"/>
      <c r="P10" s="14"/>
      <c r="Q10" s="20"/>
    </row>
    <row r="11" spans="1:17">
      <c r="A11" s="20"/>
      <c r="B11" s="1396"/>
      <c r="C11" s="357"/>
      <c r="D11" s="1130">
        <v>0</v>
      </c>
      <c r="E11" s="1130">
        <v>0</v>
      </c>
      <c r="F11" s="1716">
        <v>0</v>
      </c>
      <c r="G11" s="1719">
        <v>0</v>
      </c>
      <c r="H11" s="1720">
        <v>0</v>
      </c>
      <c r="I11" s="1721">
        <v>0</v>
      </c>
      <c r="J11" s="966" t="s">
        <v>75</v>
      </c>
      <c r="K11" s="221" t="s">
        <v>112</v>
      </c>
      <c r="L11" s="20"/>
      <c r="M11" s="20"/>
      <c r="N11" s="20"/>
      <c r="O11" s="20"/>
      <c r="P11" s="14"/>
      <c r="Q11" s="20"/>
    </row>
    <row r="12" spans="1:17" s="31" customFormat="1" ht="18.75" customHeight="1">
      <c r="A12" s="1000"/>
      <c r="B12" s="1480" t="s">
        <v>1112</v>
      </c>
      <c r="C12" s="1463"/>
      <c r="D12" s="1178"/>
      <c r="E12" s="1178"/>
      <c r="F12" s="1178"/>
      <c r="G12" s="1179"/>
      <c r="H12" s="1179"/>
      <c r="I12" s="1178"/>
      <c r="J12" s="1090"/>
      <c r="K12" s="1180"/>
      <c r="L12" s="1000"/>
      <c r="M12" s="1000"/>
      <c r="N12" s="1000"/>
      <c r="O12" s="1000"/>
      <c r="P12" s="141"/>
      <c r="Q12" s="1000"/>
    </row>
    <row r="13" spans="1:17" ht="18.75" customHeight="1">
      <c r="A13" s="20"/>
      <c r="B13" s="1481" t="s">
        <v>70</v>
      </c>
      <c r="C13" s="1430"/>
      <c r="D13" s="1135">
        <f>SUM(E13:F13)</f>
        <v>0</v>
      </c>
      <c r="E13" s="716"/>
      <c r="F13" s="716"/>
      <c r="G13" s="1147">
        <f>SUM(H13:I13)</f>
        <v>0</v>
      </c>
      <c r="H13" s="725"/>
      <c r="I13" s="725"/>
      <c r="J13" s="4">
        <v>100</v>
      </c>
      <c r="K13" s="1137" t="s">
        <v>148</v>
      </c>
      <c r="L13" s="20"/>
      <c r="M13" s="20"/>
      <c r="N13" s="20"/>
      <c r="O13" s="20"/>
      <c r="P13" s="14"/>
      <c r="Q13" s="20"/>
    </row>
    <row r="14" spans="1:17" ht="18.75" customHeight="1">
      <c r="A14" s="20"/>
      <c r="B14" s="1404" t="s">
        <v>0</v>
      </c>
      <c r="C14" s="1430"/>
      <c r="D14" s="1135">
        <f t="shared" ref="D14:D19" si="0">SUM(E14:F14)</f>
        <v>0</v>
      </c>
      <c r="E14" s="716"/>
      <c r="F14" s="716"/>
      <c r="G14" s="1147">
        <f t="shared" ref="G14:G19" si="1">SUM(H14:I14)</f>
        <v>0</v>
      </c>
      <c r="H14" s="725"/>
      <c r="I14" s="725"/>
      <c r="J14" s="4">
        <v>140</v>
      </c>
      <c r="K14" s="1137" t="s">
        <v>148</v>
      </c>
      <c r="L14" s="20"/>
      <c r="M14" s="20"/>
      <c r="N14" s="20"/>
      <c r="O14" s="20"/>
      <c r="P14" s="14"/>
      <c r="Q14" s="20"/>
    </row>
    <row r="15" spans="1:17" ht="18.75" customHeight="1">
      <c r="A15" s="20"/>
      <c r="B15" s="1404" t="s">
        <v>72</v>
      </c>
      <c r="C15" s="1430"/>
      <c r="D15" s="1135">
        <f t="shared" si="0"/>
        <v>0</v>
      </c>
      <c r="E15" s="716"/>
      <c r="F15" s="716"/>
      <c r="G15" s="1147">
        <f t="shared" si="1"/>
        <v>0</v>
      </c>
      <c r="H15" s="725"/>
      <c r="I15" s="725"/>
      <c r="J15" s="4">
        <v>120</v>
      </c>
      <c r="K15" s="1137" t="s">
        <v>148</v>
      </c>
      <c r="L15" s="20"/>
      <c r="M15" s="20"/>
      <c r="N15" s="20"/>
      <c r="O15" s="20"/>
      <c r="P15" s="14"/>
      <c r="Q15" s="20"/>
    </row>
    <row r="16" spans="1:17" ht="18.75" customHeight="1">
      <c r="A16" s="20"/>
      <c r="B16" s="1404" t="s">
        <v>73</v>
      </c>
      <c r="C16" s="1430"/>
      <c r="D16" s="1135">
        <f t="shared" si="0"/>
        <v>0</v>
      </c>
      <c r="E16" s="716"/>
      <c r="F16" s="716"/>
      <c r="G16" s="1147">
        <f t="shared" si="1"/>
        <v>0</v>
      </c>
      <c r="H16" s="725"/>
      <c r="I16" s="725"/>
      <c r="J16" s="4">
        <v>130</v>
      </c>
      <c r="K16" s="1137" t="s">
        <v>148</v>
      </c>
      <c r="L16" s="20"/>
      <c r="M16" s="20"/>
      <c r="N16" s="20"/>
      <c r="O16" s="20"/>
      <c r="P16" s="14"/>
      <c r="Q16" s="20"/>
    </row>
    <row r="17" spans="1:26" ht="18.75" customHeight="1">
      <c r="A17" s="20"/>
      <c r="B17" s="1404" t="s">
        <v>71</v>
      </c>
      <c r="C17" s="1430"/>
      <c r="D17" s="1135">
        <f t="shared" si="0"/>
        <v>0</v>
      </c>
      <c r="E17" s="716"/>
      <c r="F17" s="716"/>
      <c r="G17" s="1147">
        <f t="shared" si="1"/>
        <v>0</v>
      </c>
      <c r="H17" s="725"/>
      <c r="I17" s="725"/>
      <c r="J17" s="4">
        <v>110</v>
      </c>
      <c r="K17" s="1137" t="s">
        <v>148</v>
      </c>
      <c r="L17" s="141"/>
      <c r="M17" s="20"/>
      <c r="N17" s="20"/>
      <c r="O17" s="20"/>
      <c r="P17" s="14"/>
      <c r="Q17" s="20"/>
    </row>
    <row r="18" spans="1:26" ht="18.75" customHeight="1">
      <c r="A18" s="20"/>
      <c r="B18" s="1071" t="s">
        <v>1529</v>
      </c>
      <c r="C18" s="1469" t="s">
        <v>1273</v>
      </c>
      <c r="D18" s="1135">
        <f t="shared" si="0"/>
        <v>0</v>
      </c>
      <c r="E18" s="716"/>
      <c r="F18" s="716"/>
      <c r="G18" s="1147">
        <f t="shared" si="1"/>
        <v>0</v>
      </c>
      <c r="H18" s="725"/>
      <c r="I18" s="725"/>
      <c r="J18" s="4">
        <v>150</v>
      </c>
      <c r="K18" s="1137" t="s">
        <v>148</v>
      </c>
      <c r="L18" s="1487"/>
      <c r="M18" s="20"/>
      <c r="N18" s="20"/>
      <c r="O18" s="20"/>
      <c r="P18" s="14"/>
      <c r="Q18" s="20"/>
    </row>
    <row r="19" spans="1:26" ht="18.75" customHeight="1" thickBot="1">
      <c r="A19" s="20"/>
      <c r="B19" s="1477" t="s">
        <v>1</v>
      </c>
      <c r="C19" s="1484"/>
      <c r="D19" s="1135">
        <f t="shared" si="0"/>
        <v>0</v>
      </c>
      <c r="E19" s="716"/>
      <c r="F19" s="716"/>
      <c r="G19" s="1147">
        <f t="shared" si="1"/>
        <v>0</v>
      </c>
      <c r="H19" s="725"/>
      <c r="I19" s="725"/>
      <c r="J19" s="4">
        <v>160</v>
      </c>
      <c r="K19" s="1137" t="s">
        <v>148</v>
      </c>
      <c r="L19" s="141"/>
      <c r="M19" s="20"/>
      <c r="N19" s="20"/>
      <c r="O19" s="20"/>
      <c r="P19" s="14"/>
      <c r="Q19" s="20"/>
    </row>
    <row r="20" spans="1:26" ht="27" customHeight="1">
      <c r="A20" s="107"/>
      <c r="B20" s="1471" t="s">
        <v>1087</v>
      </c>
      <c r="C20" s="1485"/>
      <c r="D20" s="1132">
        <f t="shared" ref="D20:I20" si="2">SUM(D13:D19)</f>
        <v>0</v>
      </c>
      <c r="E20" s="351">
        <f t="shared" si="2"/>
        <v>0</v>
      </c>
      <c r="F20" s="908">
        <f t="shared" si="2"/>
        <v>0</v>
      </c>
      <c r="G20" s="1133">
        <f t="shared" si="2"/>
        <v>0</v>
      </c>
      <c r="H20" s="351">
        <f t="shared" si="2"/>
        <v>0</v>
      </c>
      <c r="I20" s="351">
        <f t="shared" si="2"/>
        <v>0</v>
      </c>
      <c r="J20" s="4" t="s">
        <v>12</v>
      </c>
      <c r="K20" s="1137" t="s">
        <v>148</v>
      </c>
      <c r="L20" s="20"/>
      <c r="M20" s="20"/>
      <c r="N20" s="20"/>
      <c r="O20" s="20"/>
      <c r="P20" s="14"/>
      <c r="Q20" s="20"/>
    </row>
    <row r="21" spans="1:26" s="31" customFormat="1" ht="18" customHeight="1" thickBot="1">
      <c r="A21" s="107"/>
      <c r="B21" s="1472" t="s">
        <v>999</v>
      </c>
      <c r="C21" s="1486"/>
      <c r="D21" s="1145">
        <f>SUM(E21:F21)</f>
        <v>0</v>
      </c>
      <c r="E21" s="716"/>
      <c r="F21" s="716"/>
      <c r="G21" s="1145">
        <f>SUM(H21:I21)</f>
        <v>0</v>
      </c>
      <c r="H21" s="725"/>
      <c r="I21" s="725"/>
      <c r="J21" s="1131" t="s">
        <v>721</v>
      </c>
      <c r="K21" s="1137" t="s">
        <v>148</v>
      </c>
      <c r="L21" s="1000"/>
      <c r="M21" s="1000"/>
      <c r="N21" s="1000"/>
      <c r="O21" s="1000"/>
      <c r="P21" s="141"/>
      <c r="Q21" s="1000"/>
    </row>
    <row r="22" spans="1:26" s="31" customFormat="1" ht="20.25" customHeight="1">
      <c r="A22" s="107"/>
      <c r="B22" s="1473" t="s">
        <v>1406</v>
      </c>
      <c r="C22" s="1485"/>
      <c r="D22" s="1132">
        <f t="shared" ref="D22:I22" si="3">SUM(D20:D21)</f>
        <v>0</v>
      </c>
      <c r="E22" s="351">
        <f t="shared" si="3"/>
        <v>0</v>
      </c>
      <c r="F22" s="908">
        <f t="shared" si="3"/>
        <v>0</v>
      </c>
      <c r="G22" s="1146">
        <f t="shared" si="3"/>
        <v>0</v>
      </c>
      <c r="H22" s="351">
        <f t="shared" si="3"/>
        <v>0</v>
      </c>
      <c r="I22" s="351">
        <f t="shared" si="3"/>
        <v>0</v>
      </c>
      <c r="J22" s="1131" t="s">
        <v>785</v>
      </c>
      <c r="K22" s="1137" t="s">
        <v>148</v>
      </c>
      <c r="L22" s="1000"/>
      <c r="M22" s="1000"/>
      <c r="N22" s="1000"/>
      <c r="O22" s="1000"/>
      <c r="P22" s="141"/>
      <c r="Q22" s="1000"/>
    </row>
    <row r="23" spans="1:26" s="31" customFormat="1" ht="10.5" customHeight="1">
      <c r="A23" s="107"/>
      <c r="B23" s="991"/>
      <c r="C23" s="1285"/>
      <c r="D23" s="1090"/>
      <c r="E23" s="1090"/>
      <c r="F23" s="1090"/>
      <c r="G23" s="1090"/>
      <c r="H23" s="1090"/>
      <c r="I23" s="1090"/>
      <c r="J23" s="1143"/>
      <c r="K23" s="1141"/>
      <c r="L23" s="1000"/>
      <c r="M23" s="1000"/>
      <c r="N23" s="1000"/>
      <c r="O23" s="1000"/>
      <c r="P23" s="141"/>
      <c r="Q23" s="1000"/>
    </row>
    <row r="24" spans="1:26" ht="18.75" customHeight="1">
      <c r="A24" s="107"/>
      <c r="B24" s="1478" t="s">
        <v>1088</v>
      </c>
      <c r="C24" s="1474"/>
      <c r="D24" s="1140"/>
      <c r="E24" s="114"/>
      <c r="F24" s="114"/>
      <c r="G24" s="1138"/>
      <c r="H24" s="1139"/>
      <c r="I24" s="1139"/>
      <c r="J24" s="1144"/>
      <c r="K24" s="1142"/>
      <c r="L24" s="20"/>
      <c r="M24" s="20"/>
      <c r="N24" s="20"/>
      <c r="O24" s="20"/>
      <c r="P24" s="14"/>
      <c r="Q24" s="20"/>
    </row>
    <row r="25" spans="1:26" ht="18.75" customHeight="1">
      <c r="A25" s="107"/>
      <c r="B25" s="1397" t="s">
        <v>1089</v>
      </c>
      <c r="C25" s="1483"/>
      <c r="D25" s="1150">
        <f t="shared" ref="D25:I25" si="4">SUM(D13:D15)</f>
        <v>0</v>
      </c>
      <c r="E25" s="941">
        <f t="shared" si="4"/>
        <v>0</v>
      </c>
      <c r="F25" s="1136">
        <f t="shared" si="4"/>
        <v>0</v>
      </c>
      <c r="G25" s="1148">
        <f t="shared" si="4"/>
        <v>0</v>
      </c>
      <c r="H25" s="714">
        <f t="shared" si="4"/>
        <v>0</v>
      </c>
      <c r="I25" s="714">
        <f t="shared" si="4"/>
        <v>0</v>
      </c>
      <c r="J25" s="260" t="s">
        <v>213</v>
      </c>
      <c r="K25" s="1137" t="s">
        <v>148</v>
      </c>
      <c r="L25" s="20"/>
      <c r="M25" s="20"/>
      <c r="N25" s="20"/>
      <c r="O25" s="20"/>
      <c r="P25" s="14"/>
      <c r="Q25" s="20"/>
    </row>
    <row r="26" spans="1:26" ht="18.75" customHeight="1">
      <c r="A26" s="20"/>
      <c r="B26" s="1475" t="s">
        <v>1090</v>
      </c>
      <c r="C26" s="1483"/>
      <c r="D26" s="1151">
        <f t="shared" ref="D26:I26" si="5">D20-D25</f>
        <v>0</v>
      </c>
      <c r="E26" s="941">
        <f t="shared" si="5"/>
        <v>0</v>
      </c>
      <c r="F26" s="1136">
        <f t="shared" si="5"/>
        <v>0</v>
      </c>
      <c r="G26" s="1149">
        <f t="shared" si="5"/>
        <v>0</v>
      </c>
      <c r="H26" s="1091">
        <f t="shared" si="5"/>
        <v>0</v>
      </c>
      <c r="I26" s="1091">
        <f t="shared" si="5"/>
        <v>0</v>
      </c>
      <c r="J26" s="4" t="s">
        <v>13</v>
      </c>
      <c r="K26" s="1137" t="s">
        <v>148</v>
      </c>
      <c r="L26" s="20"/>
      <c r="M26" s="20"/>
      <c r="N26" s="20"/>
      <c r="O26" s="20"/>
      <c r="P26" s="14"/>
      <c r="Q26" s="20"/>
    </row>
    <row r="27" spans="1:26" s="31" customFormat="1" ht="18.75" customHeight="1">
      <c r="A27" s="1000"/>
      <c r="B27" s="80"/>
      <c r="C27" s="80"/>
      <c r="D27" s="1175"/>
      <c r="E27" s="1176"/>
      <c r="F27" s="1176"/>
      <c r="G27" s="1175"/>
      <c r="H27" s="1176"/>
      <c r="I27" s="1176"/>
      <c r="J27" s="1090"/>
      <c r="K27" s="1177"/>
      <c r="L27" s="1000"/>
      <c r="M27" s="1000"/>
      <c r="N27" s="1000"/>
      <c r="O27" s="1000"/>
      <c r="P27" s="141"/>
      <c r="Q27" s="1000"/>
    </row>
    <row r="28" spans="1:26">
      <c r="A28" s="20"/>
      <c r="B28" s="841"/>
      <c r="C28" s="841"/>
      <c r="D28" s="72"/>
      <c r="E28" s="32"/>
      <c r="F28" s="32"/>
      <c r="G28" s="32"/>
      <c r="H28" s="32"/>
      <c r="I28" s="32"/>
      <c r="J28" s="32"/>
      <c r="K28" s="32"/>
      <c r="L28" s="32"/>
      <c r="M28" s="32"/>
      <c r="N28" s="32"/>
      <c r="O28" s="20"/>
      <c r="P28" s="14"/>
      <c r="Q28" s="20"/>
    </row>
    <row r="29" spans="1:26" s="31" customFormat="1">
      <c r="A29" s="1000"/>
      <c r="B29" s="1000"/>
      <c r="C29" s="1000"/>
      <c r="D29" s="1000"/>
      <c r="E29" s="1000"/>
      <c r="F29" s="1000"/>
      <c r="G29" s="1000"/>
      <c r="H29" s="1000"/>
      <c r="I29" s="1000"/>
      <c r="J29" s="141"/>
      <c r="K29" s="1000"/>
      <c r="L29" s="1000"/>
      <c r="M29" s="1000"/>
      <c r="N29" s="1000"/>
      <c r="O29" s="1000"/>
      <c r="P29" s="141"/>
      <c r="Q29" s="1000"/>
      <c r="Y29" s="1090"/>
      <c r="Z29" s="1090"/>
    </row>
    <row r="39" spans="11:11">
      <c r="K39" s="107"/>
    </row>
  </sheetData>
  <sheetProtection password="D5A2" sheet="1" objects="1" scenarios="1"/>
  <dataConsolidate/>
  <mergeCells count="2">
    <mergeCell ref="D9:F9"/>
    <mergeCell ref="G9:I9"/>
  </mergeCells>
  <dataValidations count="2">
    <dataValidation type="custom" allowBlank="1" showInputMessage="1" showErrorMessage="1" errorTitle="Monitor FTC template" error="Please only enter a numeric value into this cell." sqref="J24 G13:G24">
      <formula1>ISNONTEXT(#REF!)</formula1>
    </dataValidation>
    <dataValidation allowBlank="1" showInputMessage="1" showErrorMessage="1" promptTitle="Other impairments" prompt="The freetext box below MUST be completed. The focus should be on explaining why the impairment occurred. Monitor is likely to contact FTs for more information where this disclosure is not adequate." sqref="C18"/>
  </dataValidations>
  <pageMargins left="0.70866141732283472" right="0.70866141732283472" top="0.74803149606299213" bottom="0.74803149606299213" header="0.31496062992125984" footer="0.31496062992125984"/>
  <pageSetup paperSize="9" scale="5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Q111"/>
  <sheetViews>
    <sheetView showGridLines="0" zoomScale="80" zoomScaleNormal="80" workbookViewId="0">
      <selection activeCell="B4" sqref="B4"/>
    </sheetView>
  </sheetViews>
  <sheetFormatPr defaultColWidth="10.7109375" defaultRowHeight="12.75"/>
  <cols>
    <col min="1" max="1" width="6.42578125" style="17" customWidth="1"/>
    <col min="2" max="2" width="57.42578125" style="19" customWidth="1"/>
    <col min="3" max="11" width="13" style="17" customWidth="1"/>
    <col min="12" max="12" width="13.140625" style="17" customWidth="1"/>
    <col min="13" max="13" width="13.140625" style="998" customWidth="1"/>
    <col min="14" max="14" width="10.5703125" style="17" bestFit="1" customWidth="1"/>
    <col min="15" max="15" width="9.140625" style="17" customWidth="1"/>
    <col min="16" max="16" width="4.85546875" style="17" customWidth="1"/>
    <col min="17" max="16384" width="10.7109375" style="17"/>
  </cols>
  <sheetData>
    <row r="1" spans="1:16" ht="15.75">
      <c r="A1" s="33"/>
      <c r="B1" s="1257" t="s">
        <v>1138</v>
      </c>
      <c r="C1" s="33"/>
      <c r="D1" s="33"/>
      <c r="E1" s="33"/>
      <c r="F1" s="33"/>
      <c r="G1" s="33"/>
      <c r="H1" s="33"/>
      <c r="I1" s="33"/>
      <c r="J1" s="33"/>
      <c r="K1" s="33"/>
      <c r="L1" s="33"/>
      <c r="M1" s="1004"/>
      <c r="N1" s="33"/>
      <c r="O1" s="33"/>
      <c r="P1" s="33"/>
    </row>
    <row r="2" spans="1:16">
      <c r="A2" s="33"/>
      <c r="B2" s="42"/>
      <c r="C2" s="33"/>
      <c r="D2" s="33"/>
      <c r="E2" s="33"/>
      <c r="F2" s="33"/>
      <c r="G2" s="33"/>
      <c r="H2" s="33"/>
      <c r="I2" s="33"/>
      <c r="J2" s="33"/>
      <c r="K2" s="33"/>
      <c r="L2" s="33"/>
      <c r="M2" s="1004"/>
      <c r="N2" s="33"/>
      <c r="O2" s="33"/>
      <c r="P2" s="33"/>
    </row>
    <row r="3" spans="1:16">
      <c r="A3" s="33"/>
      <c r="B3" s="43" t="s">
        <v>1506</v>
      </c>
      <c r="C3" s="33"/>
      <c r="D3" s="33"/>
      <c r="E3" s="33"/>
      <c r="F3" s="33"/>
      <c r="G3" s="33"/>
      <c r="H3" s="33"/>
      <c r="I3" s="33"/>
      <c r="J3" s="33"/>
      <c r="K3" s="33"/>
      <c r="L3" s="33"/>
      <c r="M3" s="1004"/>
      <c r="N3" s="33"/>
      <c r="O3" s="33"/>
      <c r="P3" s="33"/>
    </row>
    <row r="4" spans="1:16">
      <c r="A4" s="33"/>
      <c r="B4" s="96" t="s">
        <v>499</v>
      </c>
      <c r="C4" s="33"/>
      <c r="D4" s="33"/>
      <c r="E4" s="33"/>
      <c r="F4" s="33"/>
      <c r="G4" s="33"/>
      <c r="H4" s="33"/>
      <c r="I4" s="33"/>
      <c r="J4" s="33"/>
      <c r="K4" s="33"/>
      <c r="L4" s="33"/>
      <c r="M4" s="1004"/>
      <c r="N4" s="33"/>
      <c r="O4" s="33"/>
      <c r="P4" s="33"/>
    </row>
    <row r="5" spans="1:16">
      <c r="A5" s="33"/>
      <c r="B5" s="34"/>
      <c r="C5" s="33"/>
      <c r="D5" s="33"/>
      <c r="E5" s="33"/>
      <c r="F5" s="33"/>
      <c r="G5" s="33"/>
      <c r="H5" s="33"/>
      <c r="I5" s="33"/>
      <c r="J5" s="33"/>
      <c r="K5" s="33"/>
      <c r="L5" s="33"/>
      <c r="M5" s="1004"/>
      <c r="N5" s="33"/>
      <c r="O5" s="33"/>
      <c r="P5" s="33"/>
    </row>
    <row r="6" spans="1:16">
      <c r="A6" s="33"/>
      <c r="B6" s="43" t="s">
        <v>42</v>
      </c>
      <c r="C6" s="33"/>
      <c r="D6" s="33"/>
      <c r="E6" s="33"/>
      <c r="F6" s="33"/>
      <c r="G6" s="33"/>
      <c r="H6" s="33"/>
      <c r="I6" s="33"/>
      <c r="J6" s="33"/>
      <c r="K6" s="33"/>
      <c r="L6" s="33"/>
      <c r="M6" s="1004"/>
      <c r="N6" s="33"/>
      <c r="O6" s="33"/>
      <c r="P6" s="33"/>
    </row>
    <row r="7" spans="1:16">
      <c r="A7" s="33"/>
      <c r="B7" s="40"/>
      <c r="C7" s="33"/>
      <c r="D7" s="33"/>
      <c r="E7" s="33"/>
      <c r="F7" s="33"/>
      <c r="G7" s="33"/>
      <c r="H7" s="33"/>
      <c r="I7" s="33"/>
      <c r="J7" s="33"/>
      <c r="K7" s="33"/>
      <c r="L7" s="33"/>
      <c r="M7" s="1004"/>
      <c r="N7" s="1734" t="s">
        <v>1683</v>
      </c>
      <c r="O7" s="1734">
        <v>1</v>
      </c>
      <c r="P7" s="52"/>
    </row>
    <row r="8" spans="1:16">
      <c r="A8" s="1236">
        <v>1</v>
      </c>
      <c r="B8" s="573"/>
      <c r="C8" s="485" t="s">
        <v>534</v>
      </c>
      <c r="D8" s="485" t="s">
        <v>535</v>
      </c>
      <c r="E8" s="485" t="s">
        <v>536</v>
      </c>
      <c r="F8" s="485" t="s">
        <v>537</v>
      </c>
      <c r="G8" s="485" t="s">
        <v>538</v>
      </c>
      <c r="H8" s="485" t="s">
        <v>539</v>
      </c>
      <c r="I8" s="485" t="s">
        <v>540</v>
      </c>
      <c r="J8" s="485" t="s">
        <v>541</v>
      </c>
      <c r="K8" s="485" t="s">
        <v>542</v>
      </c>
      <c r="L8" s="485" t="s">
        <v>543</v>
      </c>
      <c r="M8" s="1036" t="s">
        <v>1039</v>
      </c>
      <c r="N8" s="485" t="s">
        <v>74</v>
      </c>
      <c r="O8" s="574"/>
      <c r="P8" s="65"/>
    </row>
    <row r="9" spans="1:16" ht="45">
      <c r="A9" s="33"/>
      <c r="B9" s="329" t="s">
        <v>1530</v>
      </c>
      <c r="C9" s="362" t="s">
        <v>27</v>
      </c>
      <c r="D9" s="362" t="s">
        <v>274</v>
      </c>
      <c r="E9" s="362" t="s">
        <v>276</v>
      </c>
      <c r="F9" s="362" t="s">
        <v>277</v>
      </c>
      <c r="G9" s="362" t="s">
        <v>279</v>
      </c>
      <c r="H9" s="362" t="s">
        <v>278</v>
      </c>
      <c r="I9" s="362" t="s">
        <v>275</v>
      </c>
      <c r="J9" s="362" t="s">
        <v>1291</v>
      </c>
      <c r="K9" s="362" t="s">
        <v>52</v>
      </c>
      <c r="L9" s="362" t="s">
        <v>1408</v>
      </c>
      <c r="M9" s="1025" t="s">
        <v>1041</v>
      </c>
      <c r="N9" s="518"/>
      <c r="O9" s="460" t="s">
        <v>111</v>
      </c>
      <c r="P9" s="65"/>
    </row>
    <row r="10" spans="1:16">
      <c r="A10" s="33"/>
      <c r="B10" s="549"/>
      <c r="C10" s="359" t="s">
        <v>76</v>
      </c>
      <c r="D10" s="359" t="s">
        <v>76</v>
      </c>
      <c r="E10" s="359" t="s">
        <v>76</v>
      </c>
      <c r="F10" s="359" t="s">
        <v>76</v>
      </c>
      <c r="G10" s="359" t="s">
        <v>76</v>
      </c>
      <c r="H10" s="359" t="s">
        <v>76</v>
      </c>
      <c r="I10" s="359" t="s">
        <v>76</v>
      </c>
      <c r="J10" s="359" t="s">
        <v>76</v>
      </c>
      <c r="K10" s="359" t="s">
        <v>76</v>
      </c>
      <c r="L10" s="1007" t="s">
        <v>76</v>
      </c>
      <c r="M10" s="931" t="s">
        <v>29</v>
      </c>
      <c r="N10" s="540" t="s">
        <v>75</v>
      </c>
      <c r="O10" s="382" t="s">
        <v>112</v>
      </c>
      <c r="P10" s="74"/>
    </row>
    <row r="11" spans="1:16" ht="18.75" customHeight="1">
      <c r="A11" s="33"/>
      <c r="B11" s="583" t="s">
        <v>1531</v>
      </c>
      <c r="C11" s="313">
        <f>SUM(D11:M11)</f>
        <v>0</v>
      </c>
      <c r="D11" s="1335">
        <f>D68</f>
        <v>0</v>
      </c>
      <c r="E11" s="1335">
        <f t="shared" ref="E11:L11" si="0">E68</f>
        <v>0</v>
      </c>
      <c r="F11" s="1335">
        <f t="shared" si="0"/>
        <v>0</v>
      </c>
      <c r="G11" s="1335">
        <f t="shared" si="0"/>
        <v>0</v>
      </c>
      <c r="H11" s="1335">
        <f t="shared" si="0"/>
        <v>0</v>
      </c>
      <c r="I11" s="1335">
        <f t="shared" si="0"/>
        <v>0</v>
      </c>
      <c r="J11" s="1335">
        <f t="shared" si="0"/>
        <v>0</v>
      </c>
      <c r="K11" s="1335">
        <f t="shared" si="0"/>
        <v>0</v>
      </c>
      <c r="L11" s="1335">
        <f t="shared" si="0"/>
        <v>0</v>
      </c>
      <c r="M11" s="1335">
        <f t="shared" ref="M11" si="1">M68</f>
        <v>0</v>
      </c>
      <c r="N11" s="4">
        <v>100</v>
      </c>
      <c r="O11" s="489" t="s">
        <v>141</v>
      </c>
      <c r="P11" s="74"/>
    </row>
    <row r="12" spans="1:16" s="137" customFormat="1" ht="18.75" customHeight="1" thickBot="1">
      <c r="A12" s="129"/>
      <c r="B12" s="475" t="s">
        <v>646</v>
      </c>
      <c r="C12" s="491">
        <f t="shared" ref="C12:C28" si="2">SUM(D12:M12)</f>
        <v>0</v>
      </c>
      <c r="D12" s="1333"/>
      <c r="E12" s="1333"/>
      <c r="F12" s="1333"/>
      <c r="G12" s="1333"/>
      <c r="H12" s="1333"/>
      <c r="I12" s="1333"/>
      <c r="J12" s="1333"/>
      <c r="K12" s="1333"/>
      <c r="L12" s="1333"/>
      <c r="M12" s="986"/>
      <c r="N12" s="260" t="s">
        <v>206</v>
      </c>
      <c r="O12" s="860" t="s">
        <v>79</v>
      </c>
      <c r="P12" s="124"/>
    </row>
    <row r="13" spans="1:16" ht="18.75" customHeight="1">
      <c r="A13" s="33"/>
      <c r="B13" s="577" t="s">
        <v>1532</v>
      </c>
      <c r="C13" s="351">
        <f t="shared" si="2"/>
        <v>0</v>
      </c>
      <c r="D13" s="351">
        <f t="shared" ref="D13:M13" si="3">SUM(D11:D12)</f>
        <v>0</v>
      </c>
      <c r="E13" s="351">
        <f t="shared" si="3"/>
        <v>0</v>
      </c>
      <c r="F13" s="351">
        <f t="shared" si="3"/>
        <v>0</v>
      </c>
      <c r="G13" s="351">
        <f t="shared" si="3"/>
        <v>0</v>
      </c>
      <c r="H13" s="351">
        <f t="shared" si="3"/>
        <v>0</v>
      </c>
      <c r="I13" s="351">
        <f t="shared" si="3"/>
        <v>0</v>
      </c>
      <c r="J13" s="351">
        <f t="shared" si="3"/>
        <v>0</v>
      </c>
      <c r="K13" s="351">
        <f t="shared" si="3"/>
        <v>0</v>
      </c>
      <c r="L13" s="351">
        <f t="shared" si="3"/>
        <v>0</v>
      </c>
      <c r="M13" s="351">
        <f t="shared" si="3"/>
        <v>0</v>
      </c>
      <c r="N13" s="4">
        <v>110</v>
      </c>
      <c r="O13" s="266" t="s">
        <v>77</v>
      </c>
      <c r="P13" s="68"/>
    </row>
    <row r="14" spans="1:16" ht="18.75" customHeight="1">
      <c r="A14" s="33"/>
      <c r="B14" s="581" t="s">
        <v>1409</v>
      </c>
      <c r="C14" s="313">
        <f t="shared" si="2"/>
        <v>0</v>
      </c>
      <c r="D14" s="536"/>
      <c r="E14" s="536"/>
      <c r="F14" s="536"/>
      <c r="G14" s="536"/>
      <c r="H14" s="536"/>
      <c r="I14" s="536"/>
      <c r="J14" s="536"/>
      <c r="K14" s="536"/>
      <c r="L14" s="536"/>
      <c r="M14" s="536"/>
      <c r="N14" s="4">
        <v>115</v>
      </c>
      <c r="O14" s="527" t="s">
        <v>77</v>
      </c>
      <c r="P14" s="1490" t="s">
        <v>1273</v>
      </c>
    </row>
    <row r="15" spans="1:16" s="998" customFormat="1" ht="18.75" customHeight="1">
      <c r="A15" s="1004"/>
      <c r="B15" s="1204" t="s">
        <v>1139</v>
      </c>
      <c r="C15" s="313">
        <f t="shared" si="2"/>
        <v>0</v>
      </c>
      <c r="D15" s="1206"/>
      <c r="E15" s="1206"/>
      <c r="F15" s="1206"/>
      <c r="G15" s="1206"/>
      <c r="H15" s="1206"/>
      <c r="I15" s="1206"/>
      <c r="J15" s="1206"/>
      <c r="K15" s="1206"/>
      <c r="L15" s="1206"/>
      <c r="M15" s="1206"/>
      <c r="N15" s="1095" t="s">
        <v>723</v>
      </c>
      <c r="O15" s="728" t="s">
        <v>148</v>
      </c>
      <c r="P15" s="1491" t="s">
        <v>1273</v>
      </c>
    </row>
    <row r="16" spans="1:16" ht="18.75" customHeight="1">
      <c r="A16" s="354"/>
      <c r="B16" s="514" t="s">
        <v>1173</v>
      </c>
      <c r="C16" s="313">
        <f t="shared" si="2"/>
        <v>0</v>
      </c>
      <c r="D16" s="350"/>
      <c r="E16" s="350"/>
      <c r="F16" s="350"/>
      <c r="G16" s="350"/>
      <c r="H16" s="350"/>
      <c r="I16" s="350"/>
      <c r="J16" s="350"/>
      <c r="K16" s="350"/>
      <c r="L16" s="350"/>
      <c r="M16" s="350"/>
      <c r="N16" s="4">
        <v>120</v>
      </c>
      <c r="O16" s="266" t="s">
        <v>77</v>
      </c>
      <c r="P16" s="68"/>
    </row>
    <row r="17" spans="1:16" s="856" customFormat="1" ht="18.75" customHeight="1">
      <c r="A17" s="858"/>
      <c r="B17" s="879" t="s">
        <v>1410</v>
      </c>
      <c r="C17" s="881">
        <f t="shared" si="2"/>
        <v>0</v>
      </c>
      <c r="D17" s="350"/>
      <c r="E17" s="350"/>
      <c r="F17" s="350"/>
      <c r="G17" s="350"/>
      <c r="H17" s="350"/>
      <c r="I17" s="350"/>
      <c r="J17" s="350"/>
      <c r="K17" s="350"/>
      <c r="L17" s="350"/>
      <c r="M17" s="350"/>
      <c r="N17" s="867" t="s">
        <v>746</v>
      </c>
      <c r="O17" s="823" t="s">
        <v>141</v>
      </c>
      <c r="P17" s="133"/>
    </row>
    <row r="18" spans="1:16" ht="18.75" customHeight="1">
      <c r="A18" s="33"/>
      <c r="B18" s="514" t="s">
        <v>1174</v>
      </c>
      <c r="C18" s="313">
        <f t="shared" si="2"/>
        <v>0</v>
      </c>
      <c r="D18" s="350"/>
      <c r="E18" s="350"/>
      <c r="F18" s="350"/>
      <c r="G18" s="350"/>
      <c r="H18" s="350"/>
      <c r="I18" s="350"/>
      <c r="J18" s="350"/>
      <c r="K18" s="350"/>
      <c r="L18" s="350"/>
      <c r="M18" s="350"/>
      <c r="N18" s="4">
        <v>125</v>
      </c>
      <c r="O18" s="266" t="s">
        <v>77</v>
      </c>
      <c r="P18" s="1491" t="s">
        <v>1273</v>
      </c>
    </row>
    <row r="19" spans="1:16" ht="18.75" customHeight="1">
      <c r="A19" s="33"/>
      <c r="B19" s="514" t="s">
        <v>1330</v>
      </c>
      <c r="C19" s="313">
        <f t="shared" si="2"/>
        <v>0</v>
      </c>
      <c r="D19" s="350"/>
      <c r="E19" s="350"/>
      <c r="F19" s="350"/>
      <c r="G19" s="350"/>
      <c r="H19" s="350"/>
      <c r="I19" s="350"/>
      <c r="J19" s="350"/>
      <c r="K19" s="350"/>
      <c r="L19" s="350"/>
      <c r="M19" s="350"/>
      <c r="N19" s="4" t="s">
        <v>726</v>
      </c>
      <c r="O19" s="266" t="s">
        <v>141</v>
      </c>
      <c r="P19" s="1491" t="s">
        <v>1273</v>
      </c>
    </row>
    <row r="20" spans="1:16" ht="18.75" customHeight="1">
      <c r="A20" s="33"/>
      <c r="B20" s="514" t="s">
        <v>998</v>
      </c>
      <c r="C20" s="313">
        <f t="shared" si="2"/>
        <v>0</v>
      </c>
      <c r="D20" s="350"/>
      <c r="E20" s="350"/>
      <c r="F20" s="350"/>
      <c r="G20" s="350"/>
      <c r="H20" s="350"/>
      <c r="I20" s="350"/>
      <c r="J20" s="350"/>
      <c r="K20" s="350"/>
      <c r="L20" s="350"/>
      <c r="M20" s="350"/>
      <c r="N20" s="4" t="s">
        <v>1002</v>
      </c>
      <c r="O20" s="266" t="s">
        <v>37</v>
      </c>
      <c r="P20" s="68"/>
    </row>
    <row r="21" spans="1:16" s="856" customFormat="1" ht="18.75" customHeight="1">
      <c r="A21" s="858"/>
      <c r="B21" s="514" t="s">
        <v>999</v>
      </c>
      <c r="C21" s="313">
        <f t="shared" si="2"/>
        <v>0</v>
      </c>
      <c r="D21" s="920"/>
      <c r="E21" s="920"/>
      <c r="F21" s="920"/>
      <c r="G21" s="920"/>
      <c r="H21" s="920"/>
      <c r="I21" s="920"/>
      <c r="J21" s="920"/>
      <c r="K21" s="920"/>
      <c r="L21" s="920"/>
      <c r="M21" s="920"/>
      <c r="N21" s="4">
        <v>130</v>
      </c>
      <c r="O21" s="860" t="s">
        <v>37</v>
      </c>
      <c r="P21" s="133"/>
    </row>
    <row r="22" spans="1:16" ht="18.75" customHeight="1">
      <c r="A22" s="33"/>
      <c r="B22" s="514" t="s">
        <v>1000</v>
      </c>
      <c r="C22" s="313">
        <f t="shared" si="2"/>
        <v>0</v>
      </c>
      <c r="D22" s="350"/>
      <c r="E22" s="350"/>
      <c r="F22" s="350"/>
      <c r="G22" s="350"/>
      <c r="H22" s="350"/>
      <c r="I22" s="350"/>
      <c r="J22" s="350"/>
      <c r="K22" s="350"/>
      <c r="L22" s="350"/>
      <c r="M22" s="350"/>
      <c r="N22" s="4" t="s">
        <v>1003</v>
      </c>
      <c r="O22" s="266" t="s">
        <v>141</v>
      </c>
      <c r="P22" s="68"/>
    </row>
    <row r="23" spans="1:16" s="856" customFormat="1" ht="18.75" customHeight="1">
      <c r="A23" s="858"/>
      <c r="B23" s="514" t="s">
        <v>1001</v>
      </c>
      <c r="C23" s="313">
        <f t="shared" si="2"/>
        <v>0</v>
      </c>
      <c r="D23" s="920"/>
      <c r="E23" s="920"/>
      <c r="F23" s="920"/>
      <c r="G23" s="920"/>
      <c r="H23" s="920"/>
      <c r="I23" s="920"/>
      <c r="J23" s="920"/>
      <c r="K23" s="920"/>
      <c r="L23" s="920"/>
      <c r="M23" s="920"/>
      <c r="N23" s="4" t="s">
        <v>748</v>
      </c>
      <c r="O23" s="860" t="s">
        <v>141</v>
      </c>
      <c r="P23" s="133"/>
    </row>
    <row r="24" spans="1:16" ht="18.75" customHeight="1">
      <c r="A24" s="33"/>
      <c r="B24" s="514" t="s">
        <v>119</v>
      </c>
      <c r="C24" s="313">
        <f t="shared" si="2"/>
        <v>0</v>
      </c>
      <c r="D24" s="350"/>
      <c r="E24" s="350"/>
      <c r="F24" s="350"/>
      <c r="G24" s="350"/>
      <c r="H24" s="350"/>
      <c r="I24" s="350"/>
      <c r="J24" s="350"/>
      <c r="K24" s="350"/>
      <c r="L24" s="350"/>
      <c r="M24" s="1057"/>
      <c r="N24" s="4">
        <v>135</v>
      </c>
      <c r="O24" s="266" t="s">
        <v>77</v>
      </c>
      <c r="P24" s="68"/>
    </row>
    <row r="25" spans="1:16" ht="18.75" customHeight="1">
      <c r="A25" s="33"/>
      <c r="B25" s="514" t="s">
        <v>487</v>
      </c>
      <c r="C25" s="313">
        <f t="shared" si="2"/>
        <v>0</v>
      </c>
      <c r="D25" s="350"/>
      <c r="E25" s="350"/>
      <c r="F25" s="350"/>
      <c r="G25" s="350"/>
      <c r="H25" s="350"/>
      <c r="I25" s="350"/>
      <c r="J25" s="350"/>
      <c r="K25" s="350"/>
      <c r="L25" s="350"/>
      <c r="M25" s="350"/>
      <c r="N25" s="4">
        <v>140</v>
      </c>
      <c r="O25" s="728" t="s">
        <v>148</v>
      </c>
      <c r="P25" s="67"/>
    </row>
    <row r="26" spans="1:16" ht="30.75" customHeight="1">
      <c r="A26" s="33"/>
      <c r="B26" s="336" t="s">
        <v>915</v>
      </c>
      <c r="C26" s="313">
        <f t="shared" si="2"/>
        <v>0</v>
      </c>
      <c r="D26" s="350"/>
      <c r="E26" s="350"/>
      <c r="F26" s="350"/>
      <c r="G26" s="350"/>
      <c r="H26" s="350"/>
      <c r="I26" s="350"/>
      <c r="J26" s="350"/>
      <c r="K26" s="350"/>
      <c r="L26" s="350"/>
      <c r="M26" s="350"/>
      <c r="N26" s="4">
        <v>145</v>
      </c>
      <c r="O26" s="728" t="s">
        <v>148</v>
      </c>
      <c r="P26" s="67"/>
    </row>
    <row r="27" spans="1:16" ht="18.75" customHeight="1" thickBot="1">
      <c r="A27" s="33"/>
      <c r="B27" s="514" t="s">
        <v>1320</v>
      </c>
      <c r="C27" s="313">
        <f t="shared" si="2"/>
        <v>0</v>
      </c>
      <c r="D27" s="350"/>
      <c r="E27" s="350"/>
      <c r="F27" s="350"/>
      <c r="G27" s="350"/>
      <c r="H27" s="350"/>
      <c r="I27" s="350"/>
      <c r="J27" s="350"/>
      <c r="K27" s="350"/>
      <c r="L27" s="350"/>
      <c r="M27" s="350"/>
      <c r="N27" s="4">
        <v>150</v>
      </c>
      <c r="O27" s="266" t="s">
        <v>78</v>
      </c>
      <c r="P27" s="68"/>
    </row>
    <row r="28" spans="1:16" ht="18.75" customHeight="1">
      <c r="A28" s="33"/>
      <c r="B28" s="580" t="s">
        <v>1533</v>
      </c>
      <c r="C28" s="351">
        <f t="shared" si="2"/>
        <v>0</v>
      </c>
      <c r="D28" s="351">
        <f t="shared" ref="D28:M28" si="4">SUM(D13:D27)</f>
        <v>0</v>
      </c>
      <c r="E28" s="351">
        <f t="shared" si="4"/>
        <v>0</v>
      </c>
      <c r="F28" s="351">
        <f t="shared" si="4"/>
        <v>0</v>
      </c>
      <c r="G28" s="351">
        <f t="shared" si="4"/>
        <v>0</v>
      </c>
      <c r="H28" s="351">
        <f t="shared" si="4"/>
        <v>0</v>
      </c>
      <c r="I28" s="351">
        <f t="shared" si="4"/>
        <v>0</v>
      </c>
      <c r="J28" s="351">
        <f t="shared" si="4"/>
        <v>0</v>
      </c>
      <c r="K28" s="351">
        <f t="shared" si="4"/>
        <v>0</v>
      </c>
      <c r="L28" s="351">
        <f t="shared" si="4"/>
        <v>0</v>
      </c>
      <c r="M28" s="351">
        <f t="shared" si="4"/>
        <v>0</v>
      </c>
      <c r="N28" s="4">
        <v>155</v>
      </c>
      <c r="O28" s="507" t="s">
        <v>77</v>
      </c>
      <c r="P28" s="68"/>
    </row>
    <row r="29" spans="1:16" customFormat="1" ht="18.75" customHeight="1">
      <c r="M29" s="976"/>
    </row>
    <row r="30" spans="1:16" ht="18.75" customHeight="1">
      <c r="A30" s="33"/>
      <c r="B30" s="921" t="s">
        <v>1534</v>
      </c>
      <c r="C30" s="881">
        <f>SUM(D30:M30)</f>
        <v>0</v>
      </c>
      <c r="D30" s="881">
        <f>D85</f>
        <v>0</v>
      </c>
      <c r="E30" s="881">
        <f t="shared" ref="E30:L30" si="5">E85</f>
        <v>0</v>
      </c>
      <c r="F30" s="881">
        <f t="shared" si="5"/>
        <v>0</v>
      </c>
      <c r="G30" s="881">
        <f t="shared" si="5"/>
        <v>0</v>
      </c>
      <c r="H30" s="881">
        <f t="shared" si="5"/>
        <v>0</v>
      </c>
      <c r="I30" s="881">
        <f t="shared" si="5"/>
        <v>0</v>
      </c>
      <c r="J30" s="881">
        <f t="shared" si="5"/>
        <v>0</v>
      </c>
      <c r="K30" s="881">
        <f t="shared" si="5"/>
        <v>0</v>
      </c>
      <c r="L30" s="881">
        <f t="shared" si="5"/>
        <v>0</v>
      </c>
      <c r="M30" s="881">
        <f t="shared" ref="M30" si="6">M85</f>
        <v>0</v>
      </c>
      <c r="N30" s="4">
        <v>160</v>
      </c>
      <c r="O30" s="507" t="s">
        <v>141</v>
      </c>
      <c r="P30" s="68"/>
    </row>
    <row r="31" spans="1:16" s="137" customFormat="1" ht="18.75" customHeight="1" thickBot="1">
      <c r="A31" s="129"/>
      <c r="B31" s="475" t="s">
        <v>646</v>
      </c>
      <c r="C31" s="313">
        <f t="shared" ref="C31:C44" si="7">SUM(D31:M31)</f>
        <v>0</v>
      </c>
      <c r="D31" s="1333"/>
      <c r="E31" s="1333"/>
      <c r="F31" s="1333"/>
      <c r="G31" s="1333"/>
      <c r="H31" s="1333"/>
      <c r="I31" s="1333"/>
      <c r="J31" s="1333"/>
      <c r="K31" s="1333"/>
      <c r="L31" s="1333"/>
      <c r="M31" s="986"/>
      <c r="N31" s="4" t="s">
        <v>212</v>
      </c>
      <c r="O31" s="507" t="s">
        <v>79</v>
      </c>
      <c r="P31" s="133"/>
    </row>
    <row r="32" spans="1:16" ht="18.75" customHeight="1">
      <c r="A32" s="33"/>
      <c r="B32" s="578" t="s">
        <v>1535</v>
      </c>
      <c r="C32" s="351">
        <f t="shared" si="7"/>
        <v>0</v>
      </c>
      <c r="D32" s="351">
        <f t="shared" ref="D32:M32" si="8">SUM(D30:D31)</f>
        <v>0</v>
      </c>
      <c r="E32" s="351">
        <f t="shared" si="8"/>
        <v>0</v>
      </c>
      <c r="F32" s="351">
        <f t="shared" si="8"/>
        <v>0</v>
      </c>
      <c r="G32" s="351">
        <f t="shared" si="8"/>
        <v>0</v>
      </c>
      <c r="H32" s="351">
        <f t="shared" si="8"/>
        <v>0</v>
      </c>
      <c r="I32" s="351">
        <f t="shared" si="8"/>
        <v>0</v>
      </c>
      <c r="J32" s="351">
        <f t="shared" si="8"/>
        <v>0</v>
      </c>
      <c r="K32" s="351">
        <f t="shared" si="8"/>
        <v>0</v>
      </c>
      <c r="L32" s="351">
        <f t="shared" si="8"/>
        <v>0</v>
      </c>
      <c r="M32" s="351">
        <f t="shared" si="8"/>
        <v>0</v>
      </c>
      <c r="N32" s="4">
        <v>170</v>
      </c>
      <c r="O32" s="507" t="s">
        <v>77</v>
      </c>
      <c r="P32" s="68"/>
    </row>
    <row r="33" spans="1:17" ht="18.75" customHeight="1">
      <c r="A33" s="33"/>
      <c r="B33" s="578" t="s">
        <v>649</v>
      </c>
      <c r="C33" s="313">
        <f t="shared" si="7"/>
        <v>0</v>
      </c>
      <c r="D33" s="536"/>
      <c r="E33" s="536"/>
      <c r="F33" s="536"/>
      <c r="G33" s="536"/>
      <c r="H33" s="536"/>
      <c r="I33" s="536"/>
      <c r="J33" s="536"/>
      <c r="K33" s="536"/>
      <c r="L33" s="536"/>
      <c r="M33" s="536"/>
      <c r="N33" s="4">
        <v>175</v>
      </c>
      <c r="O33" s="507" t="s">
        <v>77</v>
      </c>
      <c r="P33" s="68"/>
    </row>
    <row r="34" spans="1:17" s="998" customFormat="1" ht="18.75" customHeight="1">
      <c r="A34" s="1004"/>
      <c r="B34" s="1204" t="s">
        <v>1139</v>
      </c>
      <c r="C34" s="313">
        <f t="shared" si="7"/>
        <v>0</v>
      </c>
      <c r="D34" s="1206"/>
      <c r="E34" s="1206"/>
      <c r="F34" s="1206"/>
      <c r="G34" s="1206"/>
      <c r="H34" s="1206"/>
      <c r="I34" s="1206"/>
      <c r="J34" s="1206"/>
      <c r="K34" s="1206"/>
      <c r="L34" s="1198"/>
      <c r="M34" s="985"/>
      <c r="N34" s="1095" t="s">
        <v>754</v>
      </c>
      <c r="O34" s="507" t="s">
        <v>148</v>
      </c>
      <c r="P34" s="1009"/>
    </row>
    <row r="35" spans="1:17" ht="18.75" customHeight="1">
      <c r="A35" s="354"/>
      <c r="B35" s="514" t="s">
        <v>139</v>
      </c>
      <c r="C35" s="313">
        <f t="shared" si="7"/>
        <v>0</v>
      </c>
      <c r="D35" s="350"/>
      <c r="E35" s="350"/>
      <c r="F35" s="350"/>
      <c r="G35" s="350"/>
      <c r="H35" s="350"/>
      <c r="I35" s="350"/>
      <c r="J35" s="350"/>
      <c r="K35" s="350"/>
      <c r="L35" s="411"/>
      <c r="M35" s="985"/>
      <c r="N35" s="4">
        <v>180</v>
      </c>
      <c r="O35" s="507" t="s">
        <v>77</v>
      </c>
      <c r="P35" s="68"/>
    </row>
    <row r="36" spans="1:17" ht="18.75" customHeight="1">
      <c r="A36" s="354"/>
      <c r="B36" s="514" t="s">
        <v>998</v>
      </c>
      <c r="C36" s="313">
        <f t="shared" si="7"/>
        <v>0</v>
      </c>
      <c r="D36" s="350"/>
      <c r="E36" s="350"/>
      <c r="F36" s="350"/>
      <c r="G36" s="350"/>
      <c r="H36" s="350"/>
      <c r="I36" s="350"/>
      <c r="J36" s="350"/>
      <c r="K36" s="350"/>
      <c r="L36" s="350"/>
      <c r="M36" s="350"/>
      <c r="N36" s="4" t="s">
        <v>1005</v>
      </c>
      <c r="O36" s="507" t="s">
        <v>141</v>
      </c>
      <c r="P36" s="68"/>
      <c r="Q36" s="165"/>
    </row>
    <row r="37" spans="1:17" s="856" customFormat="1" ht="18.75" customHeight="1">
      <c r="A37" s="858"/>
      <c r="B37" s="514" t="s">
        <v>999</v>
      </c>
      <c r="C37" s="313">
        <f t="shared" si="7"/>
        <v>0</v>
      </c>
      <c r="D37" s="920"/>
      <c r="E37" s="920"/>
      <c r="F37" s="920"/>
      <c r="G37" s="920"/>
      <c r="H37" s="920"/>
      <c r="I37" s="920"/>
      <c r="J37" s="920"/>
      <c r="K37" s="920"/>
      <c r="L37" s="920"/>
      <c r="M37" s="920"/>
      <c r="N37" s="4">
        <v>185</v>
      </c>
      <c r="O37" s="507" t="s">
        <v>141</v>
      </c>
      <c r="P37" s="133"/>
      <c r="Q37" s="374"/>
    </row>
    <row r="38" spans="1:17" ht="18.75" customHeight="1">
      <c r="A38" s="33"/>
      <c r="B38" s="514" t="s">
        <v>1000</v>
      </c>
      <c r="C38" s="313">
        <f t="shared" si="7"/>
        <v>0</v>
      </c>
      <c r="D38" s="350"/>
      <c r="E38" s="350"/>
      <c r="F38" s="350"/>
      <c r="G38" s="350"/>
      <c r="H38" s="350"/>
      <c r="I38" s="350"/>
      <c r="J38" s="350"/>
      <c r="K38" s="350"/>
      <c r="L38" s="350"/>
      <c r="M38" s="350"/>
      <c r="N38" s="4" t="s">
        <v>1004</v>
      </c>
      <c r="O38" s="507" t="s">
        <v>37</v>
      </c>
      <c r="P38" s="68"/>
    </row>
    <row r="39" spans="1:17" s="856" customFormat="1" ht="18.75" customHeight="1">
      <c r="A39" s="858"/>
      <c r="B39" s="514" t="s">
        <v>1001</v>
      </c>
      <c r="C39" s="313">
        <f t="shared" si="7"/>
        <v>0</v>
      </c>
      <c r="D39" s="920"/>
      <c r="E39" s="920"/>
      <c r="F39" s="920"/>
      <c r="G39" s="920"/>
      <c r="H39" s="920"/>
      <c r="I39" s="920"/>
      <c r="J39" s="920"/>
      <c r="K39" s="920"/>
      <c r="L39" s="920"/>
      <c r="M39" s="920"/>
      <c r="N39" s="4" t="s">
        <v>716</v>
      </c>
      <c r="O39" s="507" t="s">
        <v>37</v>
      </c>
      <c r="P39" s="133"/>
    </row>
    <row r="40" spans="1:17" ht="18.75" customHeight="1">
      <c r="A40" s="33"/>
      <c r="B40" s="336" t="s">
        <v>119</v>
      </c>
      <c r="C40" s="313">
        <f t="shared" si="7"/>
        <v>0</v>
      </c>
      <c r="D40" s="350"/>
      <c r="E40" s="350"/>
      <c r="F40" s="350"/>
      <c r="G40" s="350"/>
      <c r="H40" s="350"/>
      <c r="I40" s="350"/>
      <c r="J40" s="350"/>
      <c r="K40" s="350"/>
      <c r="L40" s="350"/>
      <c r="M40" s="1057"/>
      <c r="N40" s="4">
        <v>190</v>
      </c>
      <c r="O40" s="507" t="s">
        <v>77</v>
      </c>
      <c r="P40" s="68"/>
    </row>
    <row r="41" spans="1:17" ht="18.75" customHeight="1">
      <c r="A41" s="33"/>
      <c r="B41" s="336" t="s">
        <v>487</v>
      </c>
      <c r="C41" s="313">
        <f t="shared" si="7"/>
        <v>0</v>
      </c>
      <c r="D41" s="350"/>
      <c r="E41" s="350"/>
      <c r="F41" s="350"/>
      <c r="G41" s="350"/>
      <c r="H41" s="350"/>
      <c r="I41" s="350"/>
      <c r="J41" s="350"/>
      <c r="K41" s="350"/>
      <c r="L41" s="882"/>
      <c r="M41" s="882"/>
      <c r="N41" s="4">
        <v>195</v>
      </c>
      <c r="O41" s="507" t="s">
        <v>78</v>
      </c>
      <c r="P41" s="68"/>
    </row>
    <row r="42" spans="1:17" ht="31.5" customHeight="1">
      <c r="A42" s="33"/>
      <c r="B42" s="336" t="s">
        <v>915</v>
      </c>
      <c r="C42" s="313">
        <f t="shared" si="7"/>
        <v>0</v>
      </c>
      <c r="D42" s="350"/>
      <c r="E42" s="350"/>
      <c r="F42" s="350"/>
      <c r="G42" s="350"/>
      <c r="H42" s="350"/>
      <c r="I42" s="350"/>
      <c r="J42" s="350"/>
      <c r="K42" s="350"/>
      <c r="L42" s="411"/>
      <c r="M42" s="943"/>
      <c r="N42" s="4">
        <v>200</v>
      </c>
      <c r="O42" s="507" t="s">
        <v>79</v>
      </c>
      <c r="P42" s="68"/>
    </row>
    <row r="43" spans="1:17" ht="18.75" customHeight="1" thickBot="1">
      <c r="A43" s="33"/>
      <c r="B43" s="514" t="s">
        <v>1320</v>
      </c>
      <c r="C43" s="313">
        <f t="shared" si="7"/>
        <v>0</v>
      </c>
      <c r="D43" s="350"/>
      <c r="E43" s="350"/>
      <c r="F43" s="350"/>
      <c r="G43" s="350"/>
      <c r="H43" s="350"/>
      <c r="I43" s="350"/>
      <c r="J43" s="350"/>
      <c r="K43" s="350"/>
      <c r="L43" s="1097"/>
      <c r="M43" s="943"/>
      <c r="N43" s="4" t="s">
        <v>218</v>
      </c>
      <c r="O43" s="507" t="s">
        <v>79</v>
      </c>
      <c r="P43" s="68"/>
    </row>
    <row r="44" spans="1:17" ht="18.75" customHeight="1">
      <c r="A44" s="33"/>
      <c r="B44" s="285" t="s">
        <v>1536</v>
      </c>
      <c r="C44" s="351">
        <f t="shared" si="7"/>
        <v>0</v>
      </c>
      <c r="D44" s="351">
        <f t="shared" ref="D44:M44" si="9">SUM(D32:D43)</f>
        <v>0</v>
      </c>
      <c r="E44" s="351">
        <f t="shared" si="9"/>
        <v>0</v>
      </c>
      <c r="F44" s="351">
        <f t="shared" si="9"/>
        <v>0</v>
      </c>
      <c r="G44" s="351">
        <f t="shared" si="9"/>
        <v>0</v>
      </c>
      <c r="H44" s="351">
        <f t="shared" si="9"/>
        <v>0</v>
      </c>
      <c r="I44" s="351">
        <f t="shared" si="9"/>
        <v>0</v>
      </c>
      <c r="J44" s="351">
        <f t="shared" si="9"/>
        <v>0</v>
      </c>
      <c r="K44" s="351">
        <f t="shared" si="9"/>
        <v>0</v>
      </c>
      <c r="L44" s="351">
        <f t="shared" si="9"/>
        <v>0</v>
      </c>
      <c r="M44" s="351">
        <f t="shared" si="9"/>
        <v>0</v>
      </c>
      <c r="N44" s="4" t="s">
        <v>219</v>
      </c>
      <c r="O44" s="507" t="s">
        <v>77</v>
      </c>
      <c r="P44" s="68"/>
    </row>
    <row r="45" spans="1:17" s="1323" customFormat="1" ht="18.75" customHeight="1">
      <c r="A45" s="1004"/>
      <c r="B45" s="103"/>
      <c r="C45" s="1218"/>
      <c r="D45" s="1218"/>
      <c r="E45" s="1218"/>
      <c r="F45" s="1218"/>
      <c r="G45" s="1218"/>
      <c r="H45" s="1218"/>
      <c r="I45" s="1218"/>
      <c r="J45" s="1218"/>
      <c r="K45" s="1218"/>
      <c r="L45" s="1218"/>
    </row>
    <row r="46" spans="1:17" ht="27" customHeight="1">
      <c r="A46" s="33"/>
      <c r="B46" s="103"/>
      <c r="C46" s="99"/>
      <c r="D46" s="99"/>
      <c r="E46" s="99"/>
      <c r="F46" s="99"/>
      <c r="G46" s="99"/>
      <c r="H46" s="99"/>
      <c r="I46" s="99"/>
      <c r="J46" s="99"/>
      <c r="K46" s="99"/>
      <c r="L46" s="99"/>
      <c r="M46" s="99"/>
      <c r="N46" s="1734" t="s">
        <v>1683</v>
      </c>
      <c r="O46" s="1734">
        <v>2</v>
      </c>
      <c r="P46" s="68"/>
    </row>
    <row r="47" spans="1:17">
      <c r="A47" s="1236">
        <v>2</v>
      </c>
      <c r="B47" s="573"/>
      <c r="C47" s="1191" t="s">
        <v>534</v>
      </c>
      <c r="D47" s="1191" t="s">
        <v>535</v>
      </c>
      <c r="E47" s="1191" t="s">
        <v>536</v>
      </c>
      <c r="F47" s="1191" t="s">
        <v>537</v>
      </c>
      <c r="G47" s="1191" t="s">
        <v>538</v>
      </c>
      <c r="H47" s="1191" t="s">
        <v>539</v>
      </c>
      <c r="I47" s="1191" t="s">
        <v>540</v>
      </c>
      <c r="J47" s="1191" t="s">
        <v>541</v>
      </c>
      <c r="K47" s="1191" t="s">
        <v>542</v>
      </c>
      <c r="L47" s="1191" t="s">
        <v>543</v>
      </c>
      <c r="M47" s="1191" t="s">
        <v>1039</v>
      </c>
      <c r="N47" s="1191" t="s">
        <v>74</v>
      </c>
      <c r="O47" s="574"/>
      <c r="P47" s="65"/>
    </row>
    <row r="48" spans="1:17" ht="45">
      <c r="A48" s="33"/>
      <c r="B48" s="329" t="s">
        <v>1537</v>
      </c>
      <c r="C48" s="362" t="s">
        <v>27</v>
      </c>
      <c r="D48" s="362" t="s">
        <v>274</v>
      </c>
      <c r="E48" s="362" t="s">
        <v>276</v>
      </c>
      <c r="F48" s="362" t="s">
        <v>277</v>
      </c>
      <c r="G48" s="362" t="s">
        <v>279</v>
      </c>
      <c r="H48" s="362" t="s">
        <v>278</v>
      </c>
      <c r="I48" s="362" t="s">
        <v>275</v>
      </c>
      <c r="J48" s="362" t="s">
        <v>1291</v>
      </c>
      <c r="K48" s="362" t="s">
        <v>52</v>
      </c>
      <c r="L48" s="362" t="s">
        <v>1408</v>
      </c>
      <c r="M48" s="1025" t="s">
        <v>1041</v>
      </c>
      <c r="N48" s="518"/>
      <c r="O48" s="222" t="s">
        <v>111</v>
      </c>
      <c r="P48" s="65"/>
    </row>
    <row r="49" spans="1:16" ht="13.5" thickBot="1">
      <c r="A49" s="33"/>
      <c r="B49" s="475"/>
      <c r="C49" s="289" t="s">
        <v>76</v>
      </c>
      <c r="D49" s="289" t="s">
        <v>76</v>
      </c>
      <c r="E49" s="289" t="s">
        <v>76</v>
      </c>
      <c r="F49" s="289" t="s">
        <v>76</v>
      </c>
      <c r="G49" s="289" t="s">
        <v>76</v>
      </c>
      <c r="H49" s="289" t="s">
        <v>76</v>
      </c>
      <c r="I49" s="289" t="s">
        <v>76</v>
      </c>
      <c r="J49" s="289" t="s">
        <v>76</v>
      </c>
      <c r="K49" s="289" t="s">
        <v>76</v>
      </c>
      <c r="L49" s="1007" t="s">
        <v>76</v>
      </c>
      <c r="M49" s="289" t="s">
        <v>29</v>
      </c>
      <c r="N49" s="4" t="s">
        <v>75</v>
      </c>
      <c r="O49" s="397" t="s">
        <v>112</v>
      </c>
      <c r="P49" s="74"/>
    </row>
    <row r="50" spans="1:16" ht="39" customHeight="1">
      <c r="A50" s="33"/>
      <c r="B50" s="575" t="s">
        <v>1538</v>
      </c>
      <c r="C50" s="881">
        <f>SUM(D50:M50)</f>
        <v>0</v>
      </c>
      <c r="D50" s="320"/>
      <c r="E50" s="320"/>
      <c r="F50" s="320"/>
      <c r="G50" s="320"/>
      <c r="H50" s="320"/>
      <c r="I50" s="320"/>
      <c r="J50" s="320"/>
      <c r="K50" s="320"/>
      <c r="L50" s="995"/>
      <c r="M50" s="995"/>
      <c r="N50" s="4" t="s">
        <v>236</v>
      </c>
      <c r="O50" s="576" t="s">
        <v>141</v>
      </c>
      <c r="P50" s="1491" t="s">
        <v>1273</v>
      </c>
    </row>
    <row r="51" spans="1:16" ht="18.75" customHeight="1" thickBot="1">
      <c r="A51" s="858"/>
      <c r="B51" s="475" t="s">
        <v>646</v>
      </c>
      <c r="C51" s="721">
        <f t="shared" ref="C51:C68" si="10">SUM(D51:M51)</f>
        <v>0</v>
      </c>
      <c r="D51" s="320"/>
      <c r="E51" s="320"/>
      <c r="F51" s="320"/>
      <c r="G51" s="320"/>
      <c r="H51" s="320"/>
      <c r="I51" s="320"/>
      <c r="J51" s="320"/>
      <c r="K51" s="320"/>
      <c r="L51" s="320"/>
      <c r="M51" s="1211"/>
      <c r="N51" s="4" t="s">
        <v>237</v>
      </c>
      <c r="O51" s="266" t="s">
        <v>79</v>
      </c>
    </row>
    <row r="52" spans="1:16" ht="18.75" customHeight="1">
      <c r="A52" s="858"/>
      <c r="B52" s="577" t="s">
        <v>1539</v>
      </c>
      <c r="C52" s="351">
        <f t="shared" si="10"/>
        <v>0</v>
      </c>
      <c r="D52" s="351">
        <f t="shared" ref="D52:M52" si="11">SUM(D50:D51)</f>
        <v>0</v>
      </c>
      <c r="E52" s="351">
        <f t="shared" si="11"/>
        <v>0</v>
      </c>
      <c r="F52" s="351">
        <f t="shared" si="11"/>
        <v>0</v>
      </c>
      <c r="G52" s="351">
        <f t="shared" si="11"/>
        <v>0</v>
      </c>
      <c r="H52" s="351">
        <f t="shared" si="11"/>
        <v>0</v>
      </c>
      <c r="I52" s="351">
        <f t="shared" si="11"/>
        <v>0</v>
      </c>
      <c r="J52" s="351">
        <f t="shared" si="11"/>
        <v>0</v>
      </c>
      <c r="K52" s="351">
        <f t="shared" si="11"/>
        <v>0</v>
      </c>
      <c r="L52" s="351">
        <f t="shared" si="11"/>
        <v>0</v>
      </c>
      <c r="M52" s="351">
        <f t="shared" si="11"/>
        <v>0</v>
      </c>
      <c r="N52" s="4" t="s">
        <v>14</v>
      </c>
      <c r="O52" s="266" t="s">
        <v>77</v>
      </c>
      <c r="P52" s="68"/>
    </row>
    <row r="53" spans="1:16" ht="18.75" customHeight="1">
      <c r="A53" s="858"/>
      <c r="B53" s="578" t="s">
        <v>500</v>
      </c>
      <c r="C53" s="881">
        <f t="shared" si="10"/>
        <v>0</v>
      </c>
      <c r="D53" s="536"/>
      <c r="E53" s="536"/>
      <c r="F53" s="536"/>
      <c r="G53" s="536"/>
      <c r="H53" s="536"/>
      <c r="I53" s="536"/>
      <c r="J53" s="536"/>
      <c r="K53" s="536"/>
      <c r="L53" s="536"/>
      <c r="M53" s="536"/>
      <c r="N53" s="4" t="s">
        <v>238</v>
      </c>
      <c r="O53" s="266" t="s">
        <v>77</v>
      </c>
      <c r="P53" s="1491" t="s">
        <v>1273</v>
      </c>
    </row>
    <row r="54" spans="1:16" s="1323" customFormat="1" ht="18.75" customHeight="1">
      <c r="A54" s="1004"/>
      <c r="B54" s="1287" t="s">
        <v>1125</v>
      </c>
      <c r="C54" s="1335">
        <f>SUM(D54:M54)</f>
        <v>0</v>
      </c>
      <c r="D54" s="1334"/>
      <c r="E54" s="1334"/>
      <c r="F54" s="1334"/>
      <c r="G54" s="1334"/>
      <c r="H54" s="1334"/>
      <c r="I54" s="1334"/>
      <c r="J54" s="1334"/>
      <c r="K54" s="1334"/>
      <c r="L54" s="1332"/>
      <c r="M54" s="1334"/>
      <c r="N54" s="1278" t="s">
        <v>1199</v>
      </c>
      <c r="O54" s="860" t="s">
        <v>79</v>
      </c>
      <c r="P54" s="1009"/>
    </row>
    <row r="55" spans="1:16" s="353" customFormat="1" ht="18.75" customHeight="1">
      <c r="A55" s="858"/>
      <c r="B55" s="389" t="s">
        <v>1139</v>
      </c>
      <c r="C55" s="881">
        <f t="shared" si="10"/>
        <v>0</v>
      </c>
      <c r="D55" s="911"/>
      <c r="E55" s="911"/>
      <c r="F55" s="911"/>
      <c r="G55" s="911"/>
      <c r="H55" s="911"/>
      <c r="I55" s="911"/>
      <c r="J55" s="911"/>
      <c r="K55" s="911"/>
      <c r="L55" s="1089"/>
      <c r="M55" s="986"/>
      <c r="N55" s="711" t="s">
        <v>902</v>
      </c>
      <c r="O55" s="266" t="s">
        <v>79</v>
      </c>
      <c r="P55" s="133"/>
    </row>
    <row r="56" spans="1:16" ht="18.75" customHeight="1">
      <c r="A56" s="858"/>
      <c r="B56" s="514" t="s">
        <v>1173</v>
      </c>
      <c r="C56" s="881">
        <f t="shared" si="10"/>
        <v>0</v>
      </c>
      <c r="D56" s="320"/>
      <c r="E56" s="320"/>
      <c r="F56" s="320"/>
      <c r="G56" s="320"/>
      <c r="H56" s="320"/>
      <c r="I56" s="320"/>
      <c r="J56" s="320"/>
      <c r="K56" s="320"/>
      <c r="L56" s="320"/>
      <c r="M56" s="320"/>
      <c r="N56" s="4" t="s">
        <v>239</v>
      </c>
      <c r="O56" s="266" t="s">
        <v>77</v>
      </c>
      <c r="P56" s="68"/>
    </row>
    <row r="57" spans="1:16" s="856" customFormat="1" ht="18.75" customHeight="1">
      <c r="A57" s="858"/>
      <c r="B57" s="879" t="s">
        <v>1410</v>
      </c>
      <c r="C57" s="881">
        <f t="shared" si="10"/>
        <v>0</v>
      </c>
      <c r="D57" s="880"/>
      <c r="E57" s="880"/>
      <c r="F57" s="880"/>
      <c r="G57" s="880"/>
      <c r="H57" s="880"/>
      <c r="I57" s="880"/>
      <c r="J57" s="880"/>
      <c r="K57" s="880"/>
      <c r="L57" s="880"/>
      <c r="M57" s="880"/>
      <c r="N57" s="867" t="s">
        <v>710</v>
      </c>
      <c r="O57" s="823" t="s">
        <v>141</v>
      </c>
      <c r="P57" s="133"/>
    </row>
    <row r="58" spans="1:16" ht="18.75" customHeight="1">
      <c r="A58" s="858"/>
      <c r="B58" s="514" t="s">
        <v>1174</v>
      </c>
      <c r="C58" s="881">
        <f t="shared" si="10"/>
        <v>0</v>
      </c>
      <c r="D58" s="320"/>
      <c r="E58" s="320"/>
      <c r="F58" s="320"/>
      <c r="G58" s="320"/>
      <c r="H58" s="320"/>
      <c r="I58" s="320"/>
      <c r="J58" s="320"/>
      <c r="K58" s="320"/>
      <c r="L58" s="320"/>
      <c r="M58" s="320"/>
      <c r="N58" s="4" t="s">
        <v>393</v>
      </c>
      <c r="O58" s="266" t="s">
        <v>77</v>
      </c>
      <c r="P58" s="68"/>
    </row>
    <row r="59" spans="1:16" ht="18.75" customHeight="1">
      <c r="A59" s="858"/>
      <c r="B59" s="514" t="s">
        <v>1330</v>
      </c>
      <c r="C59" s="881">
        <f t="shared" si="10"/>
        <v>0</v>
      </c>
      <c r="D59" s="320"/>
      <c r="E59" s="320"/>
      <c r="F59" s="320"/>
      <c r="G59" s="320"/>
      <c r="H59" s="320"/>
      <c r="I59" s="320"/>
      <c r="J59" s="320"/>
      <c r="K59" s="320"/>
      <c r="L59" s="320"/>
      <c r="M59" s="320"/>
      <c r="N59" s="4" t="s">
        <v>728</v>
      </c>
      <c r="O59" s="266" t="s">
        <v>77</v>
      </c>
      <c r="P59" s="68"/>
    </row>
    <row r="60" spans="1:16" s="1323" customFormat="1" ht="18.75" customHeight="1">
      <c r="A60" s="1004"/>
      <c r="B60" s="514" t="s">
        <v>998</v>
      </c>
      <c r="C60" s="881">
        <f t="shared" si="10"/>
        <v>0</v>
      </c>
      <c r="D60" s="1334"/>
      <c r="E60" s="1334"/>
      <c r="F60" s="1334"/>
      <c r="G60" s="1334"/>
      <c r="H60" s="1334"/>
      <c r="I60" s="1334"/>
      <c r="J60" s="1334"/>
      <c r="K60" s="1334"/>
      <c r="L60" s="1334"/>
      <c r="M60" s="1334"/>
      <c r="N60" s="1278" t="s">
        <v>1226</v>
      </c>
      <c r="O60" s="1261"/>
      <c r="P60" s="1009"/>
    </row>
    <row r="61" spans="1:16" ht="18.75" customHeight="1">
      <c r="A61" s="858"/>
      <c r="B61" s="514" t="s">
        <v>1225</v>
      </c>
      <c r="C61" s="881">
        <f t="shared" si="10"/>
        <v>0</v>
      </c>
      <c r="D61" s="320"/>
      <c r="E61" s="320"/>
      <c r="F61" s="320"/>
      <c r="G61" s="320"/>
      <c r="H61" s="320"/>
      <c r="I61" s="320"/>
      <c r="J61" s="320"/>
      <c r="K61" s="320"/>
      <c r="L61" s="320"/>
      <c r="M61" s="320"/>
      <c r="N61" s="4" t="s">
        <v>394</v>
      </c>
      <c r="O61" s="266" t="s">
        <v>37</v>
      </c>
      <c r="P61" s="68"/>
    </row>
    <row r="62" spans="1:16" s="1323" customFormat="1" ht="18.75" customHeight="1">
      <c r="A62" s="1004"/>
      <c r="B62" s="514" t="s">
        <v>1000</v>
      </c>
      <c r="C62" s="881">
        <f t="shared" si="10"/>
        <v>0</v>
      </c>
      <c r="D62" s="1334"/>
      <c r="E62" s="1334"/>
      <c r="F62" s="1334"/>
      <c r="G62" s="1334"/>
      <c r="H62" s="1334"/>
      <c r="I62" s="1334"/>
      <c r="J62" s="1334"/>
      <c r="K62" s="1334"/>
      <c r="L62" s="1334"/>
      <c r="M62" s="1334"/>
      <c r="N62" s="1278" t="s">
        <v>1227</v>
      </c>
      <c r="O62" s="1261"/>
      <c r="P62" s="1009"/>
    </row>
    <row r="63" spans="1:16" ht="18.75" customHeight="1">
      <c r="A63" s="858"/>
      <c r="B63" s="514" t="s">
        <v>1224</v>
      </c>
      <c r="C63" s="881">
        <f t="shared" si="10"/>
        <v>0</v>
      </c>
      <c r="D63" s="320"/>
      <c r="E63" s="320"/>
      <c r="F63" s="320"/>
      <c r="G63" s="320"/>
      <c r="H63" s="320"/>
      <c r="I63" s="320"/>
      <c r="J63" s="320"/>
      <c r="K63" s="320"/>
      <c r="L63" s="320"/>
      <c r="M63" s="320"/>
      <c r="N63" s="4" t="s">
        <v>730</v>
      </c>
      <c r="O63" s="266" t="s">
        <v>141</v>
      </c>
      <c r="P63" s="68"/>
    </row>
    <row r="64" spans="1:16" ht="18.75" customHeight="1">
      <c r="A64" s="858"/>
      <c r="B64" s="514" t="s">
        <v>119</v>
      </c>
      <c r="C64" s="881">
        <f t="shared" si="10"/>
        <v>0</v>
      </c>
      <c r="D64" s="320"/>
      <c r="E64" s="320"/>
      <c r="F64" s="320"/>
      <c r="G64" s="320"/>
      <c r="H64" s="320"/>
      <c r="I64" s="320"/>
      <c r="J64" s="320"/>
      <c r="K64" s="320"/>
      <c r="L64" s="320"/>
      <c r="M64" s="1058"/>
      <c r="N64" s="4" t="s">
        <v>444</v>
      </c>
      <c r="O64" s="266" t="s">
        <v>77</v>
      </c>
      <c r="P64" s="68"/>
    </row>
    <row r="65" spans="1:16" ht="18.75" customHeight="1">
      <c r="A65" s="858"/>
      <c r="B65" s="514" t="s">
        <v>487</v>
      </c>
      <c r="C65" s="881">
        <f t="shared" si="10"/>
        <v>0</v>
      </c>
      <c r="D65" s="320"/>
      <c r="E65" s="320"/>
      <c r="F65" s="320"/>
      <c r="G65" s="320"/>
      <c r="H65" s="320"/>
      <c r="I65" s="320"/>
      <c r="J65" s="320"/>
      <c r="K65" s="320"/>
      <c r="L65" s="320"/>
      <c r="M65" s="320"/>
      <c r="N65" s="4" t="s">
        <v>418</v>
      </c>
      <c r="O65" s="728" t="s">
        <v>148</v>
      </c>
      <c r="P65" s="67"/>
    </row>
    <row r="66" spans="1:16" ht="28.5" customHeight="1">
      <c r="A66" s="858"/>
      <c r="B66" s="336" t="s">
        <v>915</v>
      </c>
      <c r="C66" s="881">
        <f t="shared" si="10"/>
        <v>0</v>
      </c>
      <c r="D66" s="320"/>
      <c r="E66" s="320"/>
      <c r="F66" s="320"/>
      <c r="G66" s="320"/>
      <c r="H66" s="320"/>
      <c r="I66" s="320"/>
      <c r="J66" s="320"/>
      <c r="K66" s="320"/>
      <c r="L66" s="320"/>
      <c r="M66" s="320"/>
      <c r="N66" s="4" t="s">
        <v>445</v>
      </c>
      <c r="O66" s="728" t="s">
        <v>148</v>
      </c>
      <c r="P66" s="67"/>
    </row>
    <row r="67" spans="1:16" ht="18.75" customHeight="1" thickBot="1">
      <c r="A67" s="858"/>
      <c r="B67" s="514" t="s">
        <v>1320</v>
      </c>
      <c r="C67" s="881">
        <f t="shared" si="10"/>
        <v>0</v>
      </c>
      <c r="D67" s="320"/>
      <c r="E67" s="320"/>
      <c r="F67" s="320"/>
      <c r="G67" s="320"/>
      <c r="H67" s="320"/>
      <c r="I67" s="320"/>
      <c r="J67" s="320"/>
      <c r="K67" s="320"/>
      <c r="L67" s="320"/>
      <c r="M67" s="320"/>
      <c r="N67" s="4" t="s">
        <v>448</v>
      </c>
      <c r="O67" s="527" t="s">
        <v>78</v>
      </c>
      <c r="P67" s="68"/>
    </row>
    <row r="68" spans="1:16" ht="18.75" customHeight="1">
      <c r="A68" s="858"/>
      <c r="B68" s="580" t="s">
        <v>1540</v>
      </c>
      <c r="C68" s="351">
        <f t="shared" si="10"/>
        <v>0</v>
      </c>
      <c r="D68" s="351">
        <f t="shared" ref="D68:M68" si="12">SUM(D52:D67)</f>
        <v>0</v>
      </c>
      <c r="E68" s="351">
        <f t="shared" si="12"/>
        <v>0</v>
      </c>
      <c r="F68" s="351">
        <f t="shared" si="12"/>
        <v>0</v>
      </c>
      <c r="G68" s="351">
        <f t="shared" si="12"/>
        <v>0</v>
      </c>
      <c r="H68" s="351">
        <f t="shared" si="12"/>
        <v>0</v>
      </c>
      <c r="I68" s="351">
        <f t="shared" si="12"/>
        <v>0</v>
      </c>
      <c r="J68" s="351">
        <f t="shared" si="12"/>
        <v>0</v>
      </c>
      <c r="K68" s="351">
        <f t="shared" si="12"/>
        <v>0</v>
      </c>
      <c r="L68" s="351">
        <f t="shared" si="12"/>
        <v>0</v>
      </c>
      <c r="M68" s="351">
        <f t="shared" si="12"/>
        <v>0</v>
      </c>
      <c r="N68" s="4" t="s">
        <v>622</v>
      </c>
      <c r="O68" s="884" t="s">
        <v>77</v>
      </c>
      <c r="P68" s="68"/>
    </row>
    <row r="69" spans="1:16" customFormat="1" ht="18.75" customHeight="1">
      <c r="M69" s="976"/>
    </row>
    <row r="70" spans="1:16" ht="18.75" customHeight="1">
      <c r="A70" s="858"/>
      <c r="B70" s="921" t="s">
        <v>1541</v>
      </c>
      <c r="C70" s="881">
        <f>SUM(D70:M70)</f>
        <v>0</v>
      </c>
      <c r="D70" s="320"/>
      <c r="E70" s="320"/>
      <c r="F70" s="320"/>
      <c r="G70" s="320"/>
      <c r="H70" s="320"/>
      <c r="I70" s="320"/>
      <c r="J70" s="320"/>
      <c r="K70" s="320"/>
      <c r="L70" s="320"/>
      <c r="M70" s="1089"/>
      <c r="N70" s="4" t="s">
        <v>623</v>
      </c>
      <c r="O70" s="582" t="s">
        <v>141</v>
      </c>
      <c r="P70" s="68"/>
    </row>
    <row r="71" spans="1:16" ht="18.75" customHeight="1" thickBot="1">
      <c r="A71" s="858"/>
      <c r="B71" s="475" t="s">
        <v>646</v>
      </c>
      <c r="C71" s="881">
        <f t="shared" ref="C71:C85" si="13">SUM(D71:M71)</f>
        <v>0</v>
      </c>
      <c r="D71" s="320"/>
      <c r="E71" s="320"/>
      <c r="F71" s="320"/>
      <c r="G71" s="320"/>
      <c r="H71" s="320"/>
      <c r="I71" s="320"/>
      <c r="J71" s="320"/>
      <c r="K71" s="320"/>
      <c r="L71" s="320"/>
      <c r="M71" s="1603"/>
      <c r="N71" s="4" t="s">
        <v>624</v>
      </c>
      <c r="O71" s="266" t="s">
        <v>79</v>
      </c>
      <c r="P71" s="68"/>
    </row>
    <row r="72" spans="1:16" ht="18.75" customHeight="1">
      <c r="A72" s="858"/>
      <c r="B72" s="578" t="s">
        <v>1542</v>
      </c>
      <c r="C72" s="351">
        <f t="shared" si="13"/>
        <v>0</v>
      </c>
      <c r="D72" s="351">
        <f t="shared" ref="D72:M72" si="14">SUM(D70:D71)</f>
        <v>0</v>
      </c>
      <c r="E72" s="351">
        <f t="shared" si="14"/>
        <v>0</v>
      </c>
      <c r="F72" s="351">
        <f t="shared" si="14"/>
        <v>0</v>
      </c>
      <c r="G72" s="351">
        <f t="shared" si="14"/>
        <v>0</v>
      </c>
      <c r="H72" s="351">
        <f t="shared" si="14"/>
        <v>0</v>
      </c>
      <c r="I72" s="351">
        <f t="shared" si="14"/>
        <v>0</v>
      </c>
      <c r="J72" s="351">
        <f t="shared" si="14"/>
        <v>0</v>
      </c>
      <c r="K72" s="351">
        <f t="shared" si="14"/>
        <v>0</v>
      </c>
      <c r="L72" s="351">
        <f t="shared" si="14"/>
        <v>0</v>
      </c>
      <c r="M72" s="351">
        <f t="shared" si="14"/>
        <v>0</v>
      </c>
      <c r="N72" s="4" t="s">
        <v>625</v>
      </c>
      <c r="O72" s="266" t="s">
        <v>77</v>
      </c>
      <c r="P72" s="68"/>
    </row>
    <row r="73" spans="1:16" ht="18.75" customHeight="1">
      <c r="A73" s="858"/>
      <c r="B73" s="578" t="s">
        <v>649</v>
      </c>
      <c r="C73" s="881">
        <f t="shared" si="13"/>
        <v>0</v>
      </c>
      <c r="D73" s="536"/>
      <c r="E73" s="536"/>
      <c r="F73" s="536"/>
      <c r="G73" s="536"/>
      <c r="H73" s="536"/>
      <c r="I73" s="536"/>
      <c r="J73" s="536"/>
      <c r="K73" s="536"/>
      <c r="L73" s="536"/>
      <c r="M73" s="536"/>
      <c r="N73" s="4" t="s">
        <v>626</v>
      </c>
      <c r="O73" s="266" t="s">
        <v>77</v>
      </c>
      <c r="P73" s="68"/>
    </row>
    <row r="74" spans="1:16" s="1323" customFormat="1" ht="18.75" customHeight="1">
      <c r="A74" s="1004"/>
      <c r="B74" s="454" t="s">
        <v>1125</v>
      </c>
      <c r="C74" s="881">
        <f t="shared" si="13"/>
        <v>0</v>
      </c>
      <c r="D74" s="1334"/>
      <c r="E74" s="1334"/>
      <c r="F74" s="1334"/>
      <c r="G74" s="1334"/>
      <c r="H74" s="1334"/>
      <c r="I74" s="1334"/>
      <c r="J74" s="1334"/>
      <c r="K74" s="1334"/>
      <c r="L74" s="1334"/>
      <c r="M74" s="1334"/>
      <c r="N74" s="1278" t="s">
        <v>1200</v>
      </c>
      <c r="O74" s="860" t="s">
        <v>79</v>
      </c>
      <c r="P74" s="1009"/>
    </row>
    <row r="75" spans="1:16" s="353" customFormat="1" ht="18.75" customHeight="1">
      <c r="A75" s="858"/>
      <c r="B75" s="389" t="s">
        <v>1139</v>
      </c>
      <c r="C75" s="881">
        <f t="shared" si="13"/>
        <v>0</v>
      </c>
      <c r="D75" s="911"/>
      <c r="E75" s="911"/>
      <c r="F75" s="911"/>
      <c r="G75" s="911"/>
      <c r="H75" s="911"/>
      <c r="I75" s="911"/>
      <c r="J75" s="911"/>
      <c r="K75" s="911"/>
      <c r="L75" s="1211"/>
      <c r="M75" s="986"/>
      <c r="N75" s="1629" t="s">
        <v>922</v>
      </c>
      <c r="O75" s="266" t="s">
        <v>79</v>
      </c>
      <c r="P75" s="133"/>
    </row>
    <row r="76" spans="1:16" ht="18.75" customHeight="1">
      <c r="A76" s="858"/>
      <c r="B76" s="514" t="s">
        <v>139</v>
      </c>
      <c r="C76" s="881">
        <f t="shared" si="13"/>
        <v>0</v>
      </c>
      <c r="D76" s="320"/>
      <c r="E76" s="320"/>
      <c r="F76" s="320"/>
      <c r="G76" s="320"/>
      <c r="H76" s="320"/>
      <c r="I76" s="320"/>
      <c r="J76" s="320"/>
      <c r="K76" s="320"/>
      <c r="L76" s="411"/>
      <c r="M76" s="320"/>
      <c r="N76" s="1630" t="s">
        <v>627</v>
      </c>
      <c r="O76" s="266" t="s">
        <v>77</v>
      </c>
      <c r="P76" s="68"/>
    </row>
    <row r="77" spans="1:16" ht="18.75" customHeight="1">
      <c r="A77" s="858"/>
      <c r="B77" s="514" t="s">
        <v>998</v>
      </c>
      <c r="C77" s="881">
        <f t="shared" si="13"/>
        <v>0</v>
      </c>
      <c r="D77" s="320"/>
      <c r="E77" s="320"/>
      <c r="F77" s="320"/>
      <c r="G77" s="320"/>
      <c r="H77" s="320"/>
      <c r="I77" s="320"/>
      <c r="J77" s="320"/>
      <c r="K77" s="320"/>
      <c r="L77" s="320"/>
      <c r="M77" s="320"/>
      <c r="N77" s="1630" t="s">
        <v>1228</v>
      </c>
      <c r="O77" s="266" t="s">
        <v>141</v>
      </c>
      <c r="P77" s="68"/>
    </row>
    <row r="78" spans="1:16" s="1323" customFormat="1" ht="18.75" customHeight="1">
      <c r="A78" s="1004"/>
      <c r="B78" s="514" t="s">
        <v>1225</v>
      </c>
      <c r="C78" s="881">
        <f t="shared" si="13"/>
        <v>0</v>
      </c>
      <c r="D78" s="1334"/>
      <c r="E78" s="1334"/>
      <c r="F78" s="1334"/>
      <c r="G78" s="1334"/>
      <c r="H78" s="1334"/>
      <c r="I78" s="1334"/>
      <c r="J78" s="1334"/>
      <c r="K78" s="1334"/>
      <c r="L78" s="1334"/>
      <c r="M78" s="1334"/>
      <c r="N78" s="1628" t="s">
        <v>628</v>
      </c>
      <c r="O78" s="1261"/>
      <c r="P78" s="1009"/>
    </row>
    <row r="79" spans="1:16" ht="18.75" customHeight="1">
      <c r="A79" s="858"/>
      <c r="B79" s="514" t="s">
        <v>1000</v>
      </c>
      <c r="C79" s="881">
        <f t="shared" si="13"/>
        <v>0</v>
      </c>
      <c r="D79" s="320"/>
      <c r="E79" s="320"/>
      <c r="F79" s="320"/>
      <c r="G79" s="320"/>
      <c r="H79" s="320"/>
      <c r="I79" s="320"/>
      <c r="J79" s="320"/>
      <c r="K79" s="320"/>
      <c r="L79" s="320"/>
      <c r="M79" s="320"/>
      <c r="N79" s="1630" t="s">
        <v>1229</v>
      </c>
      <c r="O79" s="266" t="s">
        <v>37</v>
      </c>
      <c r="P79" s="68"/>
    </row>
    <row r="80" spans="1:16" s="1323" customFormat="1" ht="18.75" customHeight="1">
      <c r="A80" s="1004"/>
      <c r="B80" s="514" t="s">
        <v>1224</v>
      </c>
      <c r="C80" s="881">
        <f t="shared" si="13"/>
        <v>0</v>
      </c>
      <c r="D80" s="1334"/>
      <c r="E80" s="1334"/>
      <c r="F80" s="1334"/>
      <c r="G80" s="1334"/>
      <c r="H80" s="1334"/>
      <c r="I80" s="1334"/>
      <c r="J80" s="1334"/>
      <c r="K80" s="1334"/>
      <c r="L80" s="1334"/>
      <c r="M80" s="1334"/>
      <c r="N80" s="1628" t="s">
        <v>731</v>
      </c>
      <c r="O80" s="1261"/>
      <c r="P80" s="1009"/>
    </row>
    <row r="81" spans="1:17" ht="18.75" customHeight="1">
      <c r="A81" s="858"/>
      <c r="B81" s="336" t="s">
        <v>119</v>
      </c>
      <c r="C81" s="881">
        <f t="shared" si="13"/>
        <v>0</v>
      </c>
      <c r="D81" s="320"/>
      <c r="E81" s="320"/>
      <c r="F81" s="320"/>
      <c r="G81" s="320"/>
      <c r="H81" s="320"/>
      <c r="I81" s="320"/>
      <c r="J81" s="320"/>
      <c r="K81" s="320"/>
      <c r="L81" s="320"/>
      <c r="M81" s="1058"/>
      <c r="N81" s="4" t="s">
        <v>629</v>
      </c>
      <c r="O81" s="266" t="s">
        <v>77</v>
      </c>
      <c r="P81" s="68"/>
    </row>
    <row r="82" spans="1:17" ht="18.75" customHeight="1">
      <c r="A82" s="858"/>
      <c r="B82" s="336" t="s">
        <v>487</v>
      </c>
      <c r="C82" s="881">
        <f t="shared" si="13"/>
        <v>0</v>
      </c>
      <c r="D82" s="320"/>
      <c r="E82" s="320"/>
      <c r="F82" s="320"/>
      <c r="G82" s="320"/>
      <c r="H82" s="320"/>
      <c r="I82" s="320"/>
      <c r="J82" s="320"/>
      <c r="K82" s="320"/>
      <c r="L82" s="880"/>
      <c r="M82" s="880"/>
      <c r="N82" s="4" t="s">
        <v>630</v>
      </c>
      <c r="O82" s="266" t="s">
        <v>78</v>
      </c>
      <c r="P82" s="68"/>
    </row>
    <row r="83" spans="1:17" ht="29.25" customHeight="1">
      <c r="A83" s="858"/>
      <c r="B83" s="336" t="s">
        <v>915</v>
      </c>
      <c r="C83" s="881">
        <f t="shared" si="13"/>
        <v>0</v>
      </c>
      <c r="D83" s="320"/>
      <c r="E83" s="320"/>
      <c r="F83" s="320"/>
      <c r="G83" s="320"/>
      <c r="H83" s="320"/>
      <c r="I83" s="320"/>
      <c r="J83" s="320"/>
      <c r="K83" s="320"/>
      <c r="L83" s="411"/>
      <c r="M83" s="1037"/>
      <c r="N83" s="4" t="s">
        <v>631</v>
      </c>
      <c r="O83" s="266" t="s">
        <v>79</v>
      </c>
      <c r="P83" s="68"/>
    </row>
    <row r="84" spans="1:17" ht="18.75" customHeight="1" thickBot="1">
      <c r="A84" s="858"/>
      <c r="B84" s="514" t="s">
        <v>1320</v>
      </c>
      <c r="C84" s="881">
        <f t="shared" si="13"/>
        <v>0</v>
      </c>
      <c r="D84" s="320"/>
      <c r="E84" s="320"/>
      <c r="F84" s="320"/>
      <c r="G84" s="320"/>
      <c r="H84" s="320"/>
      <c r="I84" s="320"/>
      <c r="J84" s="320"/>
      <c r="K84" s="320"/>
      <c r="L84" s="1089"/>
      <c r="M84" s="1037"/>
      <c r="N84" s="4" t="s">
        <v>632</v>
      </c>
      <c r="O84" s="266" t="s">
        <v>79</v>
      </c>
      <c r="P84" s="68"/>
    </row>
    <row r="85" spans="1:17" ht="18.75" customHeight="1">
      <c r="A85" s="858"/>
      <c r="B85" s="285" t="s">
        <v>1543</v>
      </c>
      <c r="C85" s="351">
        <f t="shared" si="13"/>
        <v>0</v>
      </c>
      <c r="D85" s="351">
        <f>SUM(D72:D84)</f>
        <v>0</v>
      </c>
      <c r="E85" s="351">
        <f t="shared" ref="E85:L85" si="15">SUM(E72:E84)</f>
        <v>0</v>
      </c>
      <c r="F85" s="351">
        <f t="shared" si="15"/>
        <v>0</v>
      </c>
      <c r="G85" s="351">
        <f t="shared" si="15"/>
        <v>0</v>
      </c>
      <c r="H85" s="351">
        <f t="shared" si="15"/>
        <v>0</v>
      </c>
      <c r="I85" s="351">
        <f t="shared" si="15"/>
        <v>0</v>
      </c>
      <c r="J85" s="351">
        <f t="shared" si="15"/>
        <v>0</v>
      </c>
      <c r="K85" s="351">
        <f t="shared" si="15"/>
        <v>0</v>
      </c>
      <c r="L85" s="351">
        <f t="shared" si="15"/>
        <v>0</v>
      </c>
      <c r="M85" s="351">
        <f t="shared" ref="M85" si="16">SUM(M72:M84)</f>
        <v>0</v>
      </c>
      <c r="N85" s="561" t="s">
        <v>647</v>
      </c>
      <c r="O85" s="394" t="s">
        <v>77</v>
      </c>
      <c r="P85" s="68"/>
    </row>
    <row r="86" spans="1:17" s="1323" customFormat="1" ht="18.75" customHeight="1">
      <c r="A86" s="1004"/>
      <c r="B86" s="103"/>
      <c r="C86" s="1218"/>
      <c r="D86" s="1218"/>
      <c r="E86" s="1218"/>
      <c r="F86" s="1218"/>
      <c r="G86" s="1218"/>
      <c r="H86" s="1218"/>
      <c r="I86" s="1218"/>
      <c r="J86" s="1218"/>
      <c r="K86" s="1218"/>
      <c r="L86" s="1218"/>
      <c r="M86" s="1009"/>
      <c r="N86" s="1009"/>
      <c r="O86" s="1009"/>
      <c r="P86" s="1009"/>
    </row>
    <row r="87" spans="1:17" ht="27" customHeight="1">
      <c r="A87" s="858"/>
      <c r="B87" s="103"/>
      <c r="C87" s="99"/>
      <c r="D87" s="99"/>
      <c r="E87" s="99"/>
      <c r="F87" s="99"/>
      <c r="G87" s="99"/>
      <c r="H87" s="99"/>
      <c r="I87" s="99"/>
      <c r="J87" s="99"/>
      <c r="K87" s="99"/>
      <c r="L87" s="99"/>
      <c r="M87" s="99"/>
      <c r="N87" s="1734" t="s">
        <v>1683</v>
      </c>
      <c r="O87" s="1734">
        <v>3</v>
      </c>
      <c r="P87" s="68"/>
    </row>
    <row r="88" spans="1:17" ht="15" customHeight="1">
      <c r="A88" s="1236">
        <v>3</v>
      </c>
      <c r="B88" s="562"/>
      <c r="C88" s="869" t="s">
        <v>544</v>
      </c>
      <c r="D88" s="869" t="s">
        <v>545</v>
      </c>
      <c r="E88" s="869" t="s">
        <v>546</v>
      </c>
      <c r="F88" s="869" t="s">
        <v>547</v>
      </c>
      <c r="G88" s="869" t="s">
        <v>548</v>
      </c>
      <c r="H88" s="869" t="s">
        <v>549</v>
      </c>
      <c r="I88" s="869" t="s">
        <v>550</v>
      </c>
      <c r="J88" s="869" t="s">
        <v>551</v>
      </c>
      <c r="K88" s="869" t="s">
        <v>490</v>
      </c>
      <c r="L88" s="869" t="s">
        <v>491</v>
      </c>
      <c r="M88" s="869" t="s">
        <v>1040</v>
      </c>
      <c r="N88" s="869" t="s">
        <v>74</v>
      </c>
      <c r="O88" s="563"/>
      <c r="P88" s="68"/>
    </row>
    <row r="89" spans="1:17" ht="45">
      <c r="A89" s="33"/>
      <c r="B89" s="564" t="s">
        <v>633</v>
      </c>
      <c r="C89" s="362" t="s">
        <v>27</v>
      </c>
      <c r="D89" s="362" t="s">
        <v>274</v>
      </c>
      <c r="E89" s="362" t="s">
        <v>276</v>
      </c>
      <c r="F89" s="362" t="s">
        <v>277</v>
      </c>
      <c r="G89" s="362" t="s">
        <v>279</v>
      </c>
      <c r="H89" s="362" t="s">
        <v>278</v>
      </c>
      <c r="I89" s="362" t="s">
        <v>275</v>
      </c>
      <c r="J89" s="362" t="s">
        <v>1291</v>
      </c>
      <c r="K89" s="362" t="s">
        <v>52</v>
      </c>
      <c r="L89" s="362" t="s">
        <v>1408</v>
      </c>
      <c r="M89" s="1025" t="s">
        <v>1041</v>
      </c>
      <c r="N89" s="518"/>
      <c r="O89" s="222" t="s">
        <v>111</v>
      </c>
      <c r="P89" s="68"/>
    </row>
    <row r="90" spans="1:17">
      <c r="A90" s="33"/>
      <c r="B90" s="565"/>
      <c r="C90" s="289" t="s">
        <v>76</v>
      </c>
      <c r="D90" s="289" t="s">
        <v>76</v>
      </c>
      <c r="E90" s="289" t="s">
        <v>76</v>
      </c>
      <c r="F90" s="289" t="s">
        <v>76</v>
      </c>
      <c r="G90" s="289" t="s">
        <v>76</v>
      </c>
      <c r="H90" s="289" t="s">
        <v>76</v>
      </c>
      <c r="I90" s="289" t="s">
        <v>76</v>
      </c>
      <c r="J90" s="289" t="s">
        <v>76</v>
      </c>
      <c r="K90" s="289" t="s">
        <v>76</v>
      </c>
      <c r="L90" s="289" t="s">
        <v>76</v>
      </c>
      <c r="M90" s="289" t="s">
        <v>29</v>
      </c>
      <c r="N90" s="423" t="s">
        <v>75</v>
      </c>
      <c r="O90" s="228" t="s">
        <v>112</v>
      </c>
      <c r="P90" s="68"/>
    </row>
    <row r="91" spans="1:17" ht="27" customHeight="1">
      <c r="A91" s="33"/>
      <c r="B91" s="329" t="s">
        <v>150</v>
      </c>
      <c r="C91" s="281"/>
      <c r="D91" s="282"/>
      <c r="E91" s="282"/>
      <c r="F91" s="282"/>
      <c r="G91" s="282"/>
      <c r="H91" s="282"/>
      <c r="I91" s="282"/>
      <c r="J91" s="282"/>
      <c r="K91" s="282"/>
      <c r="L91" s="282"/>
      <c r="M91" s="1044"/>
      <c r="N91" s="281"/>
      <c r="O91" s="567"/>
      <c r="P91" s="79"/>
    </row>
    <row r="92" spans="1:17" ht="18.75" customHeight="1">
      <c r="A92" s="33"/>
      <c r="B92" s="568" t="s">
        <v>1544</v>
      </c>
      <c r="C92" s="881">
        <f>SUM(D92:M92)</f>
        <v>0</v>
      </c>
      <c r="D92" s="1128">
        <f>D95-SUM(D93:D94)</f>
        <v>0</v>
      </c>
      <c r="E92" s="1128">
        <f>E95-SUM(E93:E94)</f>
        <v>0</v>
      </c>
      <c r="F92" s="1128">
        <f t="shared" ref="F92:M92" si="17">F95-SUM(F93:F94)</f>
        <v>0</v>
      </c>
      <c r="G92" s="1128">
        <f t="shared" si="17"/>
        <v>0</v>
      </c>
      <c r="H92" s="1128">
        <f t="shared" si="17"/>
        <v>0</v>
      </c>
      <c r="I92" s="1128">
        <f t="shared" si="17"/>
        <v>0</v>
      </c>
      <c r="J92" s="1128">
        <f t="shared" si="17"/>
        <v>0</v>
      </c>
      <c r="K92" s="1128">
        <f t="shared" si="17"/>
        <v>0</v>
      </c>
      <c r="L92" s="1128">
        <f t="shared" si="17"/>
        <v>0</v>
      </c>
      <c r="M92" s="1128">
        <f t="shared" si="17"/>
        <v>0</v>
      </c>
      <c r="N92" s="373" t="s">
        <v>11</v>
      </c>
      <c r="O92" s="569" t="s">
        <v>77</v>
      </c>
      <c r="P92" s="68"/>
      <c r="Q92" s="147"/>
    </row>
    <row r="93" spans="1:17" ht="18.75" customHeight="1">
      <c r="A93" s="33"/>
      <c r="B93" s="568" t="s">
        <v>1545</v>
      </c>
      <c r="C93" s="881">
        <f>SUM(D93:M93)</f>
        <v>0</v>
      </c>
      <c r="D93" s="350"/>
      <c r="E93" s="350"/>
      <c r="F93" s="350"/>
      <c r="G93" s="350"/>
      <c r="H93" s="350"/>
      <c r="I93" s="350"/>
      <c r="J93" s="350"/>
      <c r="K93" s="350"/>
      <c r="L93" s="350"/>
      <c r="M93" s="997"/>
      <c r="N93" s="373" t="s">
        <v>654</v>
      </c>
      <c r="O93" s="569" t="s">
        <v>141</v>
      </c>
      <c r="P93" s="68"/>
    </row>
    <row r="94" spans="1:17" ht="18.75" customHeight="1" thickBot="1">
      <c r="A94" s="33"/>
      <c r="B94" s="1764" t="s">
        <v>1546</v>
      </c>
      <c r="C94" s="881">
        <f>SUM(D94:M94)</f>
        <v>0</v>
      </c>
      <c r="D94" s="1097"/>
      <c r="E94" s="1097"/>
      <c r="F94" s="1097"/>
      <c r="G94" s="1097"/>
      <c r="H94" s="1097"/>
      <c r="I94" s="1097"/>
      <c r="J94" s="1097"/>
      <c r="K94" s="1097"/>
      <c r="L94" s="1097"/>
      <c r="M94" s="1097"/>
      <c r="N94" s="1012" t="s">
        <v>206</v>
      </c>
      <c r="O94" s="1016" t="s">
        <v>77</v>
      </c>
      <c r="P94" s="68"/>
    </row>
    <row r="95" spans="1:17" ht="18.75" customHeight="1">
      <c r="A95" s="33"/>
      <c r="B95" s="1765" t="s">
        <v>1547</v>
      </c>
      <c r="C95" s="351">
        <f t="shared" ref="C95:M95" si="18">C28-C44</f>
        <v>0</v>
      </c>
      <c r="D95" s="351">
        <f t="shared" si="18"/>
        <v>0</v>
      </c>
      <c r="E95" s="351">
        <f t="shared" si="18"/>
        <v>0</v>
      </c>
      <c r="F95" s="351">
        <f t="shared" si="18"/>
        <v>0</v>
      </c>
      <c r="G95" s="351">
        <f t="shared" si="18"/>
        <v>0</v>
      </c>
      <c r="H95" s="351">
        <f t="shared" si="18"/>
        <v>0</v>
      </c>
      <c r="I95" s="351">
        <f t="shared" si="18"/>
        <v>0</v>
      </c>
      <c r="J95" s="351">
        <f t="shared" si="18"/>
        <v>0</v>
      </c>
      <c r="K95" s="351">
        <f t="shared" si="18"/>
        <v>0</v>
      </c>
      <c r="L95" s="351">
        <f t="shared" si="18"/>
        <v>0</v>
      </c>
      <c r="M95" s="351">
        <f t="shared" si="18"/>
        <v>0</v>
      </c>
      <c r="N95" s="1766" t="s">
        <v>25</v>
      </c>
      <c r="O95" s="1304" t="s">
        <v>77</v>
      </c>
      <c r="P95" s="68"/>
    </row>
    <row r="96" spans="1:17" s="1323" customFormat="1" ht="18.75" customHeight="1">
      <c r="A96" s="1218"/>
      <c r="B96" s="1218"/>
      <c r="C96" s="1218"/>
      <c r="D96" s="1218"/>
      <c r="E96" s="1218"/>
      <c r="F96" s="1218"/>
      <c r="G96" s="1218"/>
      <c r="H96" s="1218"/>
      <c r="I96" s="1218"/>
      <c r="J96" s="1218"/>
      <c r="K96" s="1218"/>
      <c r="L96" s="1218"/>
      <c r="M96" s="1218"/>
    </row>
    <row r="97" spans="1:16" ht="18.75" customHeight="1">
      <c r="A97" s="33"/>
      <c r="B97" s="570"/>
      <c r="C97" s="571"/>
      <c r="D97" s="572"/>
      <c r="E97" s="572"/>
      <c r="F97" s="572"/>
      <c r="G97" s="572"/>
      <c r="H97" s="572"/>
      <c r="I97" s="572"/>
      <c r="J97" s="572"/>
      <c r="K97" s="572"/>
      <c r="L97" s="572"/>
      <c r="M97" s="1054"/>
      <c r="N97" s="1734" t="s">
        <v>1683</v>
      </c>
      <c r="O97" s="1734">
        <v>4</v>
      </c>
      <c r="P97" s="79"/>
    </row>
    <row r="98" spans="1:16" s="998" customFormat="1">
      <c r="A98" s="1236">
        <v>4</v>
      </c>
      <c r="B98" s="1193"/>
      <c r="C98" s="1191" t="s">
        <v>544</v>
      </c>
      <c r="D98" s="1191" t="s">
        <v>545</v>
      </c>
      <c r="E98" s="1191" t="s">
        <v>546</v>
      </c>
      <c r="F98" s="1191" t="s">
        <v>547</v>
      </c>
      <c r="G98" s="1191" t="s">
        <v>548</v>
      </c>
      <c r="H98" s="1191" t="s">
        <v>549</v>
      </c>
      <c r="I98" s="1191" t="s">
        <v>550</v>
      </c>
      <c r="J98" s="1191" t="s">
        <v>551</v>
      </c>
      <c r="K98" s="1191" t="s">
        <v>490</v>
      </c>
      <c r="L98" s="1191" t="s">
        <v>491</v>
      </c>
      <c r="M98" s="1191" t="s">
        <v>1040</v>
      </c>
      <c r="N98" s="1191" t="s">
        <v>74</v>
      </c>
      <c r="O98" s="1194"/>
      <c r="P98" s="875"/>
    </row>
    <row r="99" spans="1:16" s="998" customFormat="1" ht="45">
      <c r="A99" s="1004"/>
      <c r="B99" s="1193" t="s">
        <v>1127</v>
      </c>
      <c r="C99" s="1010" t="s">
        <v>27</v>
      </c>
      <c r="D99" s="1010" t="s">
        <v>274</v>
      </c>
      <c r="E99" s="1010" t="s">
        <v>276</v>
      </c>
      <c r="F99" s="1010" t="s">
        <v>277</v>
      </c>
      <c r="G99" s="1010" t="s">
        <v>279</v>
      </c>
      <c r="H99" s="1010" t="s">
        <v>278</v>
      </c>
      <c r="I99" s="1010" t="s">
        <v>275</v>
      </c>
      <c r="J99" s="1010" t="s">
        <v>1291</v>
      </c>
      <c r="K99" s="1010" t="s">
        <v>52</v>
      </c>
      <c r="L99" s="1665" t="s">
        <v>1408</v>
      </c>
      <c r="M99" s="1025" t="s">
        <v>1041</v>
      </c>
      <c r="N99" s="518"/>
      <c r="O99" s="1194"/>
      <c r="P99" s="875"/>
    </row>
    <row r="100" spans="1:16" s="998" customFormat="1">
      <c r="A100" s="1004"/>
      <c r="B100" s="1167" t="s">
        <v>150</v>
      </c>
      <c r="C100" s="289" t="s">
        <v>76</v>
      </c>
      <c r="D100" s="289" t="s">
        <v>76</v>
      </c>
      <c r="E100" s="289" t="s">
        <v>76</v>
      </c>
      <c r="F100" s="289" t="s">
        <v>76</v>
      </c>
      <c r="G100" s="289" t="s">
        <v>76</v>
      </c>
      <c r="H100" s="289" t="s">
        <v>76</v>
      </c>
      <c r="I100" s="289" t="s">
        <v>76</v>
      </c>
      <c r="J100" s="289" t="s">
        <v>76</v>
      </c>
      <c r="K100" s="289" t="s">
        <v>76</v>
      </c>
      <c r="L100" s="289" t="s">
        <v>76</v>
      </c>
      <c r="M100" s="289" t="s">
        <v>29</v>
      </c>
      <c r="N100" s="423" t="s">
        <v>75</v>
      </c>
      <c r="O100" s="1194"/>
      <c r="P100" s="875"/>
    </row>
    <row r="101" spans="1:16" ht="18.75" customHeight="1">
      <c r="A101" s="33"/>
      <c r="B101" s="568" t="s">
        <v>1548</v>
      </c>
      <c r="C101" s="881">
        <f>SUM(D101:M101)</f>
        <v>0</v>
      </c>
      <c r="D101" s="1128">
        <f>D104-SUM(D102:D103)</f>
        <v>0</v>
      </c>
      <c r="E101" s="1128">
        <f t="shared" ref="E101:M101" si="19">E104-SUM(E102:E103)</f>
        <v>0</v>
      </c>
      <c r="F101" s="1128">
        <f t="shared" si="19"/>
        <v>0</v>
      </c>
      <c r="G101" s="1128">
        <f t="shared" si="19"/>
        <v>0</v>
      </c>
      <c r="H101" s="1128">
        <f t="shared" si="19"/>
        <v>0</v>
      </c>
      <c r="I101" s="1128">
        <f t="shared" si="19"/>
        <v>0</v>
      </c>
      <c r="J101" s="1128">
        <f t="shared" si="19"/>
        <v>0</v>
      </c>
      <c r="K101" s="1128">
        <f t="shared" si="19"/>
        <v>0</v>
      </c>
      <c r="L101" s="1128">
        <f t="shared" si="19"/>
        <v>0</v>
      </c>
      <c r="M101" s="1128">
        <f t="shared" si="19"/>
        <v>0</v>
      </c>
      <c r="N101" s="373" t="s">
        <v>655</v>
      </c>
      <c r="O101" s="569" t="s">
        <v>77</v>
      </c>
      <c r="P101" s="68"/>
    </row>
    <row r="102" spans="1:16" ht="18.75" customHeight="1">
      <c r="A102" s="33"/>
      <c r="B102" s="568" t="s">
        <v>1549</v>
      </c>
      <c r="C102" s="881">
        <f>SUM(D102:M102)</f>
        <v>0</v>
      </c>
      <c r="D102" s="320"/>
      <c r="E102" s="320"/>
      <c r="F102" s="320"/>
      <c r="G102" s="320"/>
      <c r="H102" s="320"/>
      <c r="I102" s="320"/>
      <c r="J102" s="320"/>
      <c r="K102" s="320"/>
      <c r="L102" s="320"/>
      <c r="M102" s="1037"/>
      <c r="N102" s="373" t="s">
        <v>207</v>
      </c>
      <c r="O102" s="569" t="s">
        <v>141</v>
      </c>
      <c r="P102" s="68"/>
    </row>
    <row r="103" spans="1:16" ht="18.75" customHeight="1" thickBot="1">
      <c r="A103" s="33"/>
      <c r="B103" s="568" t="s">
        <v>1550</v>
      </c>
      <c r="C103" s="881">
        <f>SUM(D103:M103)</f>
        <v>0</v>
      </c>
      <c r="D103" s="1089"/>
      <c r="E103" s="1089"/>
      <c r="F103" s="1089"/>
      <c r="G103" s="1089"/>
      <c r="H103" s="1089"/>
      <c r="I103" s="1089"/>
      <c r="J103" s="1089"/>
      <c r="K103" s="1089"/>
      <c r="L103" s="1089"/>
      <c r="M103" s="1089"/>
      <c r="N103" s="425" t="s">
        <v>26</v>
      </c>
      <c r="O103" s="266" t="s">
        <v>77</v>
      </c>
      <c r="P103" s="68"/>
    </row>
    <row r="104" spans="1:16" ht="18.75" customHeight="1">
      <c r="A104" s="33"/>
      <c r="B104" s="285" t="s">
        <v>1551</v>
      </c>
      <c r="C104" s="351">
        <f t="shared" ref="C104:M104" si="20">C13-C32</f>
        <v>0</v>
      </c>
      <c r="D104" s="351">
        <f t="shared" si="20"/>
        <v>0</v>
      </c>
      <c r="E104" s="351">
        <f t="shared" si="20"/>
        <v>0</v>
      </c>
      <c r="F104" s="351">
        <f t="shared" si="20"/>
        <v>0</v>
      </c>
      <c r="G104" s="351">
        <f t="shared" si="20"/>
        <v>0</v>
      </c>
      <c r="H104" s="351">
        <f t="shared" si="20"/>
        <v>0</v>
      </c>
      <c r="I104" s="351">
        <f t="shared" si="20"/>
        <v>0</v>
      </c>
      <c r="J104" s="351">
        <f t="shared" si="20"/>
        <v>0</v>
      </c>
      <c r="K104" s="351">
        <f t="shared" si="20"/>
        <v>0</v>
      </c>
      <c r="L104" s="351">
        <f t="shared" si="20"/>
        <v>0</v>
      </c>
      <c r="M104" s="351">
        <f t="shared" si="20"/>
        <v>0</v>
      </c>
      <c r="N104" s="305" t="s">
        <v>208</v>
      </c>
      <c r="O104" s="394" t="s">
        <v>77</v>
      </c>
      <c r="P104" s="68"/>
    </row>
    <row r="105" spans="1:16">
      <c r="A105" s="33"/>
      <c r="B105" s="91"/>
      <c r="C105" s="33"/>
      <c r="D105" s="33"/>
      <c r="E105" s="33"/>
      <c r="F105" s="33"/>
      <c r="G105" s="33"/>
      <c r="H105" s="33"/>
      <c r="I105" s="33"/>
      <c r="J105" s="33"/>
      <c r="K105" s="33"/>
      <c r="L105" s="33"/>
      <c r="M105" s="1004"/>
      <c r="N105" s="33"/>
      <c r="O105" s="33"/>
      <c r="P105" s="33"/>
    </row>
    <row r="106" spans="1:16">
      <c r="A106" s="33"/>
      <c r="B106" s="72"/>
      <c r="C106" s="33"/>
      <c r="D106" s="33"/>
      <c r="E106" s="33"/>
      <c r="F106" s="33"/>
      <c r="G106" s="33"/>
      <c r="H106" s="33"/>
      <c r="I106" s="33"/>
      <c r="J106" s="33"/>
      <c r="K106" s="33"/>
      <c r="L106" s="33"/>
      <c r="M106" s="1004"/>
      <c r="N106" s="33"/>
      <c r="O106" s="33"/>
    </row>
    <row r="107" spans="1:16">
      <c r="A107" s="33"/>
      <c r="B107" s="72"/>
      <c r="C107" s="33"/>
      <c r="D107" s="33"/>
      <c r="E107" s="33"/>
      <c r="F107" s="33"/>
      <c r="G107" s="33"/>
      <c r="H107" s="33"/>
      <c r="I107" s="33"/>
      <c r="J107" s="33"/>
      <c r="K107" s="33"/>
      <c r="L107" s="33"/>
      <c r="M107" s="1004"/>
      <c r="N107" s="33"/>
      <c r="O107" s="33"/>
    </row>
    <row r="108" spans="1:16">
      <c r="A108" s="33"/>
      <c r="B108" s="37"/>
      <c r="C108" s="33"/>
      <c r="D108" s="33"/>
      <c r="E108" s="33"/>
      <c r="F108" s="33"/>
      <c r="G108" s="33"/>
      <c r="H108" s="33"/>
      <c r="I108" s="33"/>
      <c r="J108" s="33"/>
      <c r="K108" s="33"/>
      <c r="L108" s="33"/>
      <c r="M108" s="1004"/>
      <c r="N108" s="33"/>
      <c r="O108" s="33"/>
      <c r="P108" s="33"/>
    </row>
    <row r="109" spans="1:16">
      <c r="A109" s="862"/>
    </row>
    <row r="110" spans="1:16">
      <c r="A110" s="862"/>
    </row>
    <row r="111" spans="1:16">
      <c r="A111" s="862"/>
    </row>
  </sheetData>
  <sheetProtection password="D5A2" sheet="1" objects="1" scenarios="1"/>
  <sortState ref="B84:B85">
    <sortCondition descending="1" ref="B84"/>
  </sortState>
  <customSheetViews>
    <customSheetView guid="{E4F26FFA-5313-49C9-9365-CBA576C57791}" scale="85" showGridLines="0" fitToPage="1" showRuler="0">
      <selection activeCell="B39" sqref="B39"/>
      <pageMargins left="0.74803149606299213" right="0.74803149606299213" top="0.3" bottom="0.34" header="0.21" footer="0.17"/>
      <pageSetup paperSize="9" scale="83" orientation="landscape" horizontalDpi="300" verticalDpi="300" r:id="rId1"/>
      <headerFooter alignWithMargins="0"/>
    </customSheetView>
  </customSheetViews>
  <phoneticPr fontId="0" type="noConversion"/>
  <dataValidations count="5">
    <dataValidation allowBlank="1" showInputMessage="1" showErrorMessage="1" promptTitle="Charitable funds for new FTs" prompt="Please allocate out your opening amortisation using subcode 175 below." sqref="P14"/>
    <dataValidation allowBlank="1" showInputMessage="1" showErrorMessage="1" promptTitle="Charitable funds opening balance" prompt="Please allocate out the opening accumulated amortisation balance on your charitable funds using subcode 360 below." sqref="P50"/>
    <dataValidation allowBlank="1" showInputMessage="1" showErrorMessage="1" promptTitle="Charitable funds for new FTs" prompt="Please allocate out your opening amortisation using subcode 375 below." sqref="P53"/>
    <dataValidation allowBlank="1" showInputMessage="1" showErrorMessage="1" promptTitle="Charities absorption transfers" prompt="The accumulated amortisation transferred can be recorded using subcode 177 below. This will gross up the recorded cost." sqref="P15"/>
    <dataValidation allowBlank="1" showInputMessage="1" showErrorMessage="1" promptTitle="Consolidated charity donations" prompt="Where a charitable fund has been consolidated and income recognised for a capital donation has been eliminated from the Trust income statement, the addition in intangibles should also be reclassified from 'donated' to 'purchased' at the group level." sqref="P18:P19"/>
  </dataValidations>
  <printOptions gridLinesSet="0"/>
  <pageMargins left="0.74803149606299213" right="0.35433070866141736" top="0.35433070866141736" bottom="0.39370078740157483" header="0.19685039370078741" footer="0.19685039370078741"/>
  <pageSetup paperSize="9" scale="53" fitToHeight="2" orientation="landscape" horizontalDpi="300" verticalDpi="300" r:id="rId2"/>
  <headerFooter alignWithMargins="0"/>
  <rowBreaks count="1" manualBreakCount="1">
    <brk id="106" min="1" max="14" man="1"/>
  </rowBreaks>
  <ignoredErrors>
    <ignoredError sqref="C10:L10 N39:N44 C49:L49 C90:L90 N12 N101:N105 N31 N81:N85 N55:N56 N58:N59 N16:N23 N92:N95 N50:N51 N70:N71 N63:N68 N61 N75:N76 N32:N33 N52:N53 N72:N73" numberStoredAsText="1"/>
    <ignoredError sqref="D30:L30"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P136"/>
  <sheetViews>
    <sheetView showGridLines="0" zoomScale="80" zoomScaleNormal="80" workbookViewId="0">
      <selection activeCell="B4" sqref="B4"/>
    </sheetView>
  </sheetViews>
  <sheetFormatPr defaultColWidth="10.7109375" defaultRowHeight="12.75"/>
  <cols>
    <col min="1" max="1" width="6.42578125" style="17" customWidth="1"/>
    <col min="2" max="2" width="55.42578125" style="19" customWidth="1"/>
    <col min="3" max="3" width="14.140625" style="17" customWidth="1"/>
    <col min="4" max="4" width="12.85546875" style="17" bestFit="1" customWidth="1"/>
    <col min="5" max="5" width="13.140625" style="17" bestFit="1" customWidth="1"/>
    <col min="6" max="6" width="14.5703125" style="17" customWidth="1"/>
    <col min="7" max="7" width="15" style="17" customWidth="1"/>
    <col min="8" max="8" width="13.140625" style="17" bestFit="1" customWidth="1"/>
    <col min="9" max="9" width="12.5703125" style="17" bestFit="1" customWidth="1"/>
    <col min="10" max="10" width="12.5703125" style="17" customWidth="1"/>
    <col min="11" max="11" width="13.140625" style="17" bestFit="1" customWidth="1"/>
    <col min="12" max="12" width="13.140625" style="17" customWidth="1"/>
    <col min="13" max="13" width="9.5703125" style="17" customWidth="1"/>
    <col min="14" max="14" width="10.5703125" style="17" customWidth="1"/>
    <col min="15" max="15" width="5.28515625" style="17" customWidth="1"/>
    <col min="16" max="16384" width="10.7109375" style="17"/>
  </cols>
  <sheetData>
    <row r="1" spans="1:15" ht="15.75">
      <c r="A1" s="33"/>
      <c r="B1" s="1257" t="s">
        <v>1138</v>
      </c>
      <c r="C1" s="33"/>
      <c r="D1" s="33"/>
      <c r="E1" s="33"/>
      <c r="F1" s="33"/>
      <c r="G1" s="33"/>
      <c r="H1" s="33"/>
      <c r="I1" s="33"/>
      <c r="J1" s="33"/>
      <c r="K1" s="33"/>
      <c r="L1" s="33"/>
      <c r="M1" s="33"/>
      <c r="N1" s="33"/>
    </row>
    <row r="2" spans="1:15">
      <c r="A2" s="33"/>
      <c r="B2" s="42"/>
      <c r="C2" s="33"/>
      <c r="D2" s="33"/>
      <c r="E2" s="33"/>
      <c r="F2" s="33"/>
      <c r="G2" s="33"/>
      <c r="H2" s="33"/>
      <c r="I2" s="33"/>
      <c r="J2" s="33"/>
      <c r="K2" s="33"/>
      <c r="L2" s="33"/>
      <c r="M2" s="33"/>
      <c r="N2" s="33"/>
    </row>
    <row r="3" spans="1:15">
      <c r="A3" s="33"/>
      <c r="B3" s="43" t="s">
        <v>1506</v>
      </c>
      <c r="C3" s="33"/>
      <c r="D3" s="33"/>
      <c r="E3" s="33"/>
      <c r="F3" s="33"/>
      <c r="G3" s="33"/>
      <c r="H3" s="33"/>
      <c r="I3" s="33"/>
      <c r="J3" s="33"/>
      <c r="K3" s="33"/>
      <c r="L3" s="33"/>
      <c r="M3" s="33"/>
      <c r="N3" s="33"/>
    </row>
    <row r="4" spans="1:15">
      <c r="A4" s="33"/>
      <c r="B4" s="96" t="s">
        <v>502</v>
      </c>
      <c r="C4" s="33"/>
      <c r="D4" s="33"/>
      <c r="E4" s="33"/>
      <c r="F4" s="33"/>
      <c r="G4" s="33"/>
      <c r="H4" s="33"/>
      <c r="I4" s="33"/>
      <c r="J4" s="33"/>
      <c r="K4" s="33"/>
      <c r="L4" s="33"/>
      <c r="M4" s="33"/>
      <c r="N4" s="33"/>
    </row>
    <row r="5" spans="1:15">
      <c r="A5" s="33"/>
      <c r="B5" s="34"/>
      <c r="C5" s="33"/>
      <c r="D5" s="33"/>
      <c r="E5" s="33"/>
      <c r="F5" s="33"/>
      <c r="G5" s="33"/>
      <c r="H5" s="33"/>
      <c r="I5" s="33"/>
      <c r="J5" s="33"/>
      <c r="K5" s="33"/>
      <c r="L5" s="129"/>
      <c r="M5" s="129"/>
      <c r="N5" s="33"/>
    </row>
    <row r="6" spans="1:15">
      <c r="A6" s="33"/>
      <c r="B6" s="43" t="s">
        <v>42</v>
      </c>
      <c r="C6" s="33"/>
      <c r="D6" s="33"/>
      <c r="E6" s="33"/>
      <c r="F6" s="33"/>
      <c r="G6" s="33"/>
      <c r="H6" s="33"/>
      <c r="I6" s="33"/>
      <c r="J6" s="33"/>
      <c r="K6" s="33"/>
      <c r="L6" s="129"/>
      <c r="M6" s="129"/>
      <c r="N6" s="33"/>
    </row>
    <row r="7" spans="1:15">
      <c r="A7" s="33"/>
      <c r="B7" s="40"/>
      <c r="C7" s="33"/>
      <c r="D7" s="33"/>
      <c r="E7" s="33"/>
      <c r="F7" s="33"/>
      <c r="G7" s="33"/>
      <c r="H7" s="33"/>
      <c r="I7" s="33"/>
      <c r="J7" s="33"/>
      <c r="K7" s="33"/>
      <c r="L7" s="129"/>
      <c r="M7" s="1734" t="s">
        <v>1683</v>
      </c>
      <c r="N7" s="1734">
        <v>1</v>
      </c>
    </row>
    <row r="8" spans="1:15">
      <c r="A8" s="1236">
        <v>1</v>
      </c>
      <c r="B8" s="650"/>
      <c r="C8" s="653" t="s">
        <v>552</v>
      </c>
      <c r="D8" s="653" t="s">
        <v>553</v>
      </c>
      <c r="E8" s="653" t="s">
        <v>554</v>
      </c>
      <c r="F8" s="653" t="s">
        <v>555</v>
      </c>
      <c r="G8" s="653" t="s">
        <v>556</v>
      </c>
      <c r="H8" s="653" t="s">
        <v>557</v>
      </c>
      <c r="I8" s="653" t="s">
        <v>558</v>
      </c>
      <c r="J8" s="653" t="s">
        <v>559</v>
      </c>
      <c r="K8" s="653" t="s">
        <v>560</v>
      </c>
      <c r="L8" s="653" t="s">
        <v>857</v>
      </c>
      <c r="M8" s="653" t="s">
        <v>74</v>
      </c>
      <c r="N8" s="651"/>
    </row>
    <row r="9" spans="1:15" ht="45">
      <c r="A9" s="33"/>
      <c r="B9" s="329" t="s">
        <v>1552</v>
      </c>
      <c r="C9" s="362" t="s">
        <v>27</v>
      </c>
      <c r="D9" s="362" t="s">
        <v>458</v>
      </c>
      <c r="E9" s="362" t="s">
        <v>482</v>
      </c>
      <c r="F9" s="362" t="s">
        <v>483</v>
      </c>
      <c r="G9" s="362" t="s">
        <v>1411</v>
      </c>
      <c r="H9" s="362" t="s">
        <v>484</v>
      </c>
      <c r="I9" s="362" t="s">
        <v>485</v>
      </c>
      <c r="J9" s="362" t="s">
        <v>282</v>
      </c>
      <c r="K9" s="362" t="s">
        <v>486</v>
      </c>
      <c r="L9" s="1025" t="s">
        <v>1041</v>
      </c>
      <c r="M9" s="652"/>
      <c r="N9" s="460" t="s">
        <v>111</v>
      </c>
    </row>
    <row r="10" spans="1:15">
      <c r="A10" s="33"/>
      <c r="B10" s="440"/>
      <c r="C10" s="289" t="s">
        <v>76</v>
      </c>
      <c r="D10" s="289" t="s">
        <v>76</v>
      </c>
      <c r="E10" s="289" t="s">
        <v>76</v>
      </c>
      <c r="F10" s="289" t="s">
        <v>76</v>
      </c>
      <c r="G10" s="289" t="s">
        <v>76</v>
      </c>
      <c r="H10" s="289" t="s">
        <v>76</v>
      </c>
      <c r="I10" s="289" t="s">
        <v>76</v>
      </c>
      <c r="J10" s="289" t="s">
        <v>76</v>
      </c>
      <c r="K10" s="289" t="s">
        <v>76</v>
      </c>
      <c r="L10" s="289" t="s">
        <v>76</v>
      </c>
      <c r="M10" s="654" t="s">
        <v>75</v>
      </c>
      <c r="N10" s="396" t="s">
        <v>112</v>
      </c>
    </row>
    <row r="11" spans="1:15" ht="34.5" customHeight="1">
      <c r="A11" s="33"/>
      <c r="B11" s="659" t="s">
        <v>1531</v>
      </c>
      <c r="C11" s="648">
        <f>SUM(D11:L11)</f>
        <v>0</v>
      </c>
      <c r="D11" s="648">
        <f>D68</f>
        <v>0</v>
      </c>
      <c r="E11" s="648">
        <f t="shared" ref="E11:K11" si="0">E68</f>
        <v>0</v>
      </c>
      <c r="F11" s="648">
        <f t="shared" si="0"/>
        <v>0</v>
      </c>
      <c r="G11" s="648">
        <f t="shared" si="0"/>
        <v>0</v>
      </c>
      <c r="H11" s="648">
        <f t="shared" si="0"/>
        <v>0</v>
      </c>
      <c r="I11" s="648">
        <f t="shared" si="0"/>
        <v>0</v>
      </c>
      <c r="J11" s="648">
        <f t="shared" si="0"/>
        <v>0</v>
      </c>
      <c r="K11" s="648">
        <f t="shared" si="0"/>
        <v>0</v>
      </c>
      <c r="L11" s="1335">
        <f t="shared" ref="L11" si="1">L68</f>
        <v>0</v>
      </c>
      <c r="M11" s="654" t="s">
        <v>11</v>
      </c>
      <c r="N11" s="657" t="s">
        <v>77</v>
      </c>
    </row>
    <row r="12" spans="1:15" s="137" customFormat="1" ht="18.75" customHeight="1" thickBot="1">
      <c r="A12" s="129"/>
      <c r="B12" s="475" t="s">
        <v>646</v>
      </c>
      <c r="C12" s="881">
        <f t="shared" ref="C12:C44" si="2">SUM(D12:L12)</f>
        <v>0</v>
      </c>
      <c r="D12" s="1333"/>
      <c r="E12" s="1333"/>
      <c r="F12" s="1333"/>
      <c r="G12" s="1333"/>
      <c r="H12" s="1333"/>
      <c r="I12" s="1333"/>
      <c r="J12" s="1333"/>
      <c r="K12" s="1333"/>
      <c r="L12" s="851"/>
      <c r="M12" s="654" t="s">
        <v>206</v>
      </c>
      <c r="N12" s="266" t="s">
        <v>79</v>
      </c>
    </row>
    <row r="13" spans="1:15" ht="18.75" customHeight="1">
      <c r="A13" s="33"/>
      <c r="B13" s="578" t="s">
        <v>1553</v>
      </c>
      <c r="C13" s="351">
        <f t="shared" si="2"/>
        <v>0</v>
      </c>
      <c r="D13" s="351">
        <f t="shared" ref="D13:L13" si="3">SUM(D11:D12)</f>
        <v>0</v>
      </c>
      <c r="E13" s="351">
        <f t="shared" si="3"/>
        <v>0</v>
      </c>
      <c r="F13" s="351">
        <f t="shared" si="3"/>
        <v>0</v>
      </c>
      <c r="G13" s="351">
        <f t="shared" si="3"/>
        <v>0</v>
      </c>
      <c r="H13" s="351">
        <f t="shared" si="3"/>
        <v>0</v>
      </c>
      <c r="I13" s="351">
        <f t="shared" si="3"/>
        <v>0</v>
      </c>
      <c r="J13" s="351">
        <f t="shared" si="3"/>
        <v>0</v>
      </c>
      <c r="K13" s="351">
        <f t="shared" si="3"/>
        <v>0</v>
      </c>
      <c r="L13" s="351">
        <f t="shared" si="3"/>
        <v>0</v>
      </c>
      <c r="M13" s="654" t="s">
        <v>25</v>
      </c>
      <c r="N13" s="266" t="s">
        <v>77</v>
      </c>
    </row>
    <row r="14" spans="1:15" ht="21" customHeight="1">
      <c r="A14" s="33"/>
      <c r="B14" s="578" t="s">
        <v>1409</v>
      </c>
      <c r="C14" s="881">
        <f t="shared" si="2"/>
        <v>0</v>
      </c>
      <c r="D14" s="646"/>
      <c r="E14" s="646"/>
      <c r="F14" s="646"/>
      <c r="G14" s="646"/>
      <c r="H14" s="646"/>
      <c r="I14" s="646"/>
      <c r="J14" s="646"/>
      <c r="K14" s="646"/>
      <c r="L14" s="646"/>
      <c r="M14" s="654" t="s">
        <v>207</v>
      </c>
      <c r="N14" s="266" t="s">
        <v>77</v>
      </c>
      <c r="O14" s="1490" t="s">
        <v>1273</v>
      </c>
    </row>
    <row r="15" spans="1:15" s="998" customFormat="1" ht="18.75" customHeight="1">
      <c r="A15" s="1004"/>
      <c r="B15" s="1204" t="s">
        <v>1139</v>
      </c>
      <c r="C15" s="1205">
        <f t="shared" si="2"/>
        <v>0</v>
      </c>
      <c r="D15" s="1097"/>
      <c r="E15" s="1097"/>
      <c r="F15" s="1097"/>
      <c r="G15" s="1097"/>
      <c r="H15" s="1097"/>
      <c r="I15" s="1097"/>
      <c r="J15" s="1097"/>
      <c r="K15" s="1097"/>
      <c r="L15" s="1097"/>
      <c r="M15" s="1095" t="s">
        <v>723</v>
      </c>
      <c r="N15" s="860" t="s">
        <v>79</v>
      </c>
      <c r="O15" s="1491" t="s">
        <v>1273</v>
      </c>
    </row>
    <row r="16" spans="1:15" s="137" customFormat="1" ht="18.75" customHeight="1">
      <c r="A16" s="129"/>
      <c r="B16" s="514" t="s">
        <v>138</v>
      </c>
      <c r="C16" s="881">
        <f t="shared" si="2"/>
        <v>0</v>
      </c>
      <c r="D16" s="649"/>
      <c r="E16" s="649"/>
      <c r="F16" s="649"/>
      <c r="G16" s="649"/>
      <c r="H16" s="649"/>
      <c r="I16" s="649"/>
      <c r="J16" s="649"/>
      <c r="K16" s="649"/>
      <c r="L16" s="1057"/>
      <c r="M16" s="654" t="s">
        <v>26</v>
      </c>
      <c r="N16" s="266" t="s">
        <v>141</v>
      </c>
    </row>
    <row r="17" spans="1:16" s="856" customFormat="1" ht="18.75" customHeight="1">
      <c r="A17" s="858"/>
      <c r="B17" s="879" t="s">
        <v>1410</v>
      </c>
      <c r="C17" s="881">
        <f>SUM(D17:L17)</f>
        <v>0</v>
      </c>
      <c r="D17" s="882"/>
      <c r="E17" s="882"/>
      <c r="F17" s="882"/>
      <c r="G17" s="882"/>
      <c r="H17" s="882"/>
      <c r="I17" s="882"/>
      <c r="J17" s="882"/>
      <c r="K17" s="882"/>
      <c r="L17" s="1057"/>
      <c r="M17" s="867" t="s">
        <v>746</v>
      </c>
      <c r="N17" s="823" t="s">
        <v>141</v>
      </c>
    </row>
    <row r="18" spans="1:16" ht="18.75" customHeight="1">
      <c r="A18" s="33"/>
      <c r="B18" s="514" t="s">
        <v>1174</v>
      </c>
      <c r="C18" s="881">
        <f t="shared" si="2"/>
        <v>0</v>
      </c>
      <c r="D18" s="649"/>
      <c r="E18" s="649"/>
      <c r="F18" s="649"/>
      <c r="G18" s="649"/>
      <c r="H18" s="649"/>
      <c r="I18" s="649"/>
      <c r="J18" s="649"/>
      <c r="K18" s="649"/>
      <c r="L18" s="1057"/>
      <c r="M18" s="654" t="s">
        <v>208</v>
      </c>
      <c r="N18" s="266" t="s">
        <v>77</v>
      </c>
      <c r="O18" s="1491" t="s">
        <v>1273</v>
      </c>
    </row>
    <row r="19" spans="1:16" ht="18.75" customHeight="1">
      <c r="A19" s="33"/>
      <c r="B19" s="336" t="s">
        <v>1329</v>
      </c>
      <c r="C19" s="881">
        <f t="shared" si="2"/>
        <v>0</v>
      </c>
      <c r="D19" s="649"/>
      <c r="E19" s="649"/>
      <c r="F19" s="649"/>
      <c r="G19" s="649"/>
      <c r="H19" s="649"/>
      <c r="I19" s="649"/>
      <c r="J19" s="649"/>
      <c r="K19" s="649"/>
      <c r="L19" s="1057"/>
      <c r="M19" s="654" t="s">
        <v>725</v>
      </c>
      <c r="N19" s="266" t="s">
        <v>141</v>
      </c>
      <c r="O19" s="1491" t="s">
        <v>1273</v>
      </c>
    </row>
    <row r="20" spans="1:16" ht="18.75" customHeight="1">
      <c r="A20" s="33"/>
      <c r="B20" s="514" t="s">
        <v>998</v>
      </c>
      <c r="C20" s="881">
        <f t="shared" si="2"/>
        <v>0</v>
      </c>
      <c r="D20" s="649"/>
      <c r="E20" s="649"/>
      <c r="F20" s="649"/>
      <c r="G20" s="649"/>
      <c r="H20" s="649"/>
      <c r="I20" s="649"/>
      <c r="J20" s="649"/>
      <c r="K20" s="649"/>
      <c r="L20" s="1057"/>
      <c r="M20" s="654" t="s">
        <v>1002</v>
      </c>
      <c r="N20" s="266" t="s">
        <v>37</v>
      </c>
    </row>
    <row r="21" spans="1:16" s="856" customFormat="1" ht="18.75" customHeight="1">
      <c r="A21" s="858"/>
      <c r="B21" s="514" t="s">
        <v>999</v>
      </c>
      <c r="C21" s="881">
        <f t="shared" si="2"/>
        <v>0</v>
      </c>
      <c r="D21" s="882"/>
      <c r="E21" s="882"/>
      <c r="F21" s="882"/>
      <c r="G21" s="882"/>
      <c r="H21" s="882"/>
      <c r="I21" s="882"/>
      <c r="J21" s="882"/>
      <c r="K21" s="882"/>
      <c r="L21" s="1057"/>
      <c r="M21" s="654" t="s">
        <v>2</v>
      </c>
      <c r="N21" s="860" t="s">
        <v>37</v>
      </c>
    </row>
    <row r="22" spans="1:16" ht="18.75" customHeight="1">
      <c r="A22" s="33"/>
      <c r="B22" s="514" t="s">
        <v>1000</v>
      </c>
      <c r="C22" s="881">
        <f t="shared" si="2"/>
        <v>0</v>
      </c>
      <c r="D22" s="649"/>
      <c r="E22" s="649"/>
      <c r="F22" s="649"/>
      <c r="G22" s="649"/>
      <c r="H22" s="649"/>
      <c r="I22" s="649"/>
      <c r="J22" s="649"/>
      <c r="K22" s="649"/>
      <c r="L22" s="1057"/>
      <c r="M22" s="654" t="s">
        <v>1003</v>
      </c>
      <c r="N22" s="266" t="s">
        <v>141</v>
      </c>
    </row>
    <row r="23" spans="1:16" s="856" customFormat="1" ht="18.75" customHeight="1">
      <c r="A23" s="858"/>
      <c r="B23" s="514" t="s">
        <v>1001</v>
      </c>
      <c r="C23" s="881">
        <f t="shared" si="2"/>
        <v>0</v>
      </c>
      <c r="D23" s="882"/>
      <c r="E23" s="649"/>
      <c r="F23" s="649"/>
      <c r="G23" s="649"/>
      <c r="H23" s="649"/>
      <c r="I23" s="649"/>
      <c r="J23" s="649"/>
      <c r="K23" s="882"/>
      <c r="L23" s="1057"/>
      <c r="M23" s="654" t="s">
        <v>727</v>
      </c>
      <c r="N23" s="860" t="s">
        <v>141</v>
      </c>
    </row>
    <row r="24" spans="1:16" ht="18.75" customHeight="1">
      <c r="A24" s="33"/>
      <c r="B24" s="514" t="s">
        <v>119</v>
      </c>
      <c r="C24" s="881">
        <f t="shared" si="2"/>
        <v>0</v>
      </c>
      <c r="D24" s="649"/>
      <c r="E24" s="649"/>
      <c r="F24" s="649"/>
      <c r="G24" s="649"/>
      <c r="H24" s="649"/>
      <c r="I24" s="649"/>
      <c r="J24" s="649"/>
      <c r="K24" s="649"/>
      <c r="L24" s="1057"/>
      <c r="M24" s="654" t="s">
        <v>209</v>
      </c>
      <c r="N24" s="266" t="s">
        <v>79</v>
      </c>
    </row>
    <row r="25" spans="1:16" ht="18.75" customHeight="1">
      <c r="A25" s="33"/>
      <c r="B25" s="514" t="s">
        <v>487</v>
      </c>
      <c r="C25" s="881">
        <f t="shared" si="2"/>
        <v>0</v>
      </c>
      <c r="D25" s="649"/>
      <c r="E25" s="649"/>
      <c r="F25" s="649"/>
      <c r="G25" s="649"/>
      <c r="H25" s="649"/>
      <c r="I25" s="649"/>
      <c r="J25" s="649"/>
      <c r="K25" s="649"/>
      <c r="L25" s="1057"/>
      <c r="M25" s="654" t="s">
        <v>3</v>
      </c>
      <c r="N25" s="266" t="s">
        <v>77</v>
      </c>
    </row>
    <row r="26" spans="1:16" ht="30" customHeight="1">
      <c r="A26" s="33"/>
      <c r="B26" s="336" t="s">
        <v>915</v>
      </c>
      <c r="C26" s="881">
        <f t="shared" si="2"/>
        <v>0</v>
      </c>
      <c r="D26" s="649"/>
      <c r="E26" s="649"/>
      <c r="F26" s="649"/>
      <c r="G26" s="649"/>
      <c r="H26" s="649"/>
      <c r="I26" s="649"/>
      <c r="J26" s="649"/>
      <c r="K26" s="649"/>
      <c r="L26" s="1057"/>
      <c r="M26" s="654" t="s">
        <v>210</v>
      </c>
      <c r="N26" s="266" t="s">
        <v>79</v>
      </c>
    </row>
    <row r="27" spans="1:16" ht="18.75" customHeight="1" thickBot="1">
      <c r="A27"/>
      <c r="B27" s="514" t="s">
        <v>1320</v>
      </c>
      <c r="C27" s="881">
        <f t="shared" si="2"/>
        <v>0</v>
      </c>
      <c r="D27" s="649"/>
      <c r="E27" s="649"/>
      <c r="F27" s="649"/>
      <c r="G27" s="649"/>
      <c r="H27" s="649"/>
      <c r="I27" s="649"/>
      <c r="J27" s="649"/>
      <c r="K27" s="649"/>
      <c r="L27" s="1057"/>
      <c r="M27" s="654" t="s">
        <v>4</v>
      </c>
      <c r="N27" s="266" t="s">
        <v>78</v>
      </c>
    </row>
    <row r="28" spans="1:16" ht="18.75" customHeight="1">
      <c r="A28"/>
      <c r="B28" s="285" t="s">
        <v>1554</v>
      </c>
      <c r="C28" s="351">
        <f>SUM(D28:L28)</f>
        <v>0</v>
      </c>
      <c r="D28" s="351">
        <f t="shared" ref="D28:L28" si="4">SUM(D13:D27)</f>
        <v>0</v>
      </c>
      <c r="E28" s="351">
        <f t="shared" si="4"/>
        <v>0</v>
      </c>
      <c r="F28" s="351">
        <f t="shared" si="4"/>
        <v>0</v>
      </c>
      <c r="G28" s="351">
        <f t="shared" si="4"/>
        <v>0</v>
      </c>
      <c r="H28" s="351">
        <f t="shared" si="4"/>
        <v>0</v>
      </c>
      <c r="I28" s="351">
        <f t="shared" si="4"/>
        <v>0</v>
      </c>
      <c r="J28" s="351">
        <f t="shared" si="4"/>
        <v>0</v>
      </c>
      <c r="K28" s="351">
        <f t="shared" si="4"/>
        <v>0</v>
      </c>
      <c r="L28" s="351">
        <f t="shared" si="4"/>
        <v>0</v>
      </c>
      <c r="M28" s="654" t="s">
        <v>211</v>
      </c>
      <c r="N28" s="394" t="s">
        <v>77</v>
      </c>
    </row>
    <row r="29" spans="1:16" s="353" customFormat="1" ht="18.75" customHeight="1">
      <c r="A29"/>
      <c r="B29"/>
      <c r="C29"/>
      <c r="D29"/>
      <c r="E29"/>
      <c r="F29"/>
      <c r="G29"/>
      <c r="H29"/>
      <c r="I29"/>
      <c r="J29"/>
      <c r="K29"/>
      <c r="L29"/>
      <c r="M29"/>
      <c r="N29"/>
      <c r="O29"/>
      <c r="P29"/>
    </row>
    <row r="30" spans="1:16" ht="34.5" customHeight="1">
      <c r="A30"/>
      <c r="B30" s="656" t="s">
        <v>1555</v>
      </c>
      <c r="C30" s="1335">
        <f t="shared" si="2"/>
        <v>0</v>
      </c>
      <c r="D30" s="1335">
        <f>D85</f>
        <v>0</v>
      </c>
      <c r="E30" s="1335">
        <f t="shared" ref="E30:K30" si="5">E85</f>
        <v>0</v>
      </c>
      <c r="F30" s="1335">
        <f t="shared" si="5"/>
        <v>0</v>
      </c>
      <c r="G30" s="1335">
        <f t="shared" si="5"/>
        <v>0</v>
      </c>
      <c r="H30" s="1335">
        <f t="shared" si="5"/>
        <v>0</v>
      </c>
      <c r="I30" s="1335">
        <f t="shared" si="5"/>
        <v>0</v>
      </c>
      <c r="J30" s="1335">
        <f t="shared" si="5"/>
        <v>0</v>
      </c>
      <c r="K30" s="1335">
        <f t="shared" si="5"/>
        <v>0</v>
      </c>
      <c r="L30" s="1335">
        <f t="shared" ref="L30" si="6">L85</f>
        <v>0</v>
      </c>
      <c r="M30" s="654" t="s">
        <v>5</v>
      </c>
      <c r="N30" s="657" t="s">
        <v>77</v>
      </c>
    </row>
    <row r="31" spans="1:16" s="137" customFormat="1" ht="18.75" customHeight="1" thickBot="1">
      <c r="A31"/>
      <c r="B31" s="475" t="s">
        <v>646</v>
      </c>
      <c r="C31" s="881">
        <f t="shared" si="2"/>
        <v>0</v>
      </c>
      <c r="D31" s="1333"/>
      <c r="E31" s="1333"/>
      <c r="F31" s="1333"/>
      <c r="G31" s="1333"/>
      <c r="H31" s="1333"/>
      <c r="I31" s="1333"/>
      <c r="J31" s="1333"/>
      <c r="K31" s="1333"/>
      <c r="L31" s="851"/>
      <c r="M31" s="654" t="s">
        <v>212</v>
      </c>
      <c r="N31" s="266" t="s">
        <v>79</v>
      </c>
      <c r="O31"/>
    </row>
    <row r="32" spans="1:16" ht="18.75" customHeight="1">
      <c r="A32"/>
      <c r="B32" s="578" t="s">
        <v>1556</v>
      </c>
      <c r="C32" s="351">
        <f t="shared" si="2"/>
        <v>0</v>
      </c>
      <c r="D32" s="351">
        <f t="shared" ref="D32:L32" si="7">SUM(D30:D31)</f>
        <v>0</v>
      </c>
      <c r="E32" s="351">
        <f t="shared" si="7"/>
        <v>0</v>
      </c>
      <c r="F32" s="351">
        <f t="shared" si="7"/>
        <v>0</v>
      </c>
      <c r="G32" s="351">
        <f t="shared" si="7"/>
        <v>0</v>
      </c>
      <c r="H32" s="351">
        <f t="shared" si="7"/>
        <v>0</v>
      </c>
      <c r="I32" s="351">
        <f t="shared" si="7"/>
        <v>0</v>
      </c>
      <c r="J32" s="351">
        <f t="shared" si="7"/>
        <v>0</v>
      </c>
      <c r="K32" s="351">
        <f t="shared" si="7"/>
        <v>0</v>
      </c>
      <c r="L32" s="351">
        <f t="shared" si="7"/>
        <v>0</v>
      </c>
      <c r="M32" s="654" t="s">
        <v>12</v>
      </c>
      <c r="N32" s="266" t="s">
        <v>77</v>
      </c>
      <c r="O32"/>
    </row>
    <row r="33" spans="1:15" ht="18.75" customHeight="1">
      <c r="A33"/>
      <c r="B33" s="578" t="s">
        <v>501</v>
      </c>
      <c r="C33" s="881">
        <f t="shared" si="2"/>
        <v>0</v>
      </c>
      <c r="D33" s="646"/>
      <c r="E33" s="646"/>
      <c r="F33" s="646"/>
      <c r="G33" s="646"/>
      <c r="H33" s="646"/>
      <c r="I33" s="646"/>
      <c r="J33" s="646"/>
      <c r="K33" s="646"/>
      <c r="L33" s="1056"/>
      <c r="M33" s="654" t="s">
        <v>213</v>
      </c>
      <c r="N33" s="266" t="s">
        <v>77</v>
      </c>
      <c r="O33"/>
    </row>
    <row r="34" spans="1:15" s="998" customFormat="1" ht="18.75" customHeight="1">
      <c r="A34" s="1090"/>
      <c r="B34" s="1204" t="s">
        <v>1139</v>
      </c>
      <c r="C34" s="881">
        <f t="shared" si="2"/>
        <v>0</v>
      </c>
      <c r="D34" s="1060"/>
      <c r="E34" s="1097"/>
      <c r="F34" s="1097"/>
      <c r="G34" s="1060"/>
      <c r="H34" s="1097"/>
      <c r="I34" s="1097"/>
      <c r="J34" s="1097"/>
      <c r="K34" s="1097"/>
      <c r="L34" s="985"/>
      <c r="M34" s="1095" t="s">
        <v>754</v>
      </c>
      <c r="N34" s="860" t="s">
        <v>79</v>
      </c>
      <c r="O34" s="1090"/>
    </row>
    <row r="35" spans="1:15" ht="18.75" customHeight="1">
      <c r="A35"/>
      <c r="B35" s="514" t="s">
        <v>139</v>
      </c>
      <c r="C35" s="881">
        <f t="shared" si="2"/>
        <v>0</v>
      </c>
      <c r="D35" s="851"/>
      <c r="E35" s="649"/>
      <c r="F35" s="649"/>
      <c r="G35" s="851"/>
      <c r="H35" s="649"/>
      <c r="I35" s="649"/>
      <c r="J35" s="649"/>
      <c r="K35" s="649"/>
      <c r="L35" s="1057"/>
      <c r="M35" s="654" t="s">
        <v>13</v>
      </c>
      <c r="N35" s="266" t="s">
        <v>77</v>
      </c>
      <c r="O35"/>
    </row>
    <row r="36" spans="1:15" ht="18.75" customHeight="1">
      <c r="A36"/>
      <c r="B36" s="514" t="s">
        <v>998</v>
      </c>
      <c r="C36" s="881">
        <f t="shared" si="2"/>
        <v>0</v>
      </c>
      <c r="D36" s="649"/>
      <c r="E36" s="649"/>
      <c r="F36" s="649"/>
      <c r="G36" s="649"/>
      <c r="H36" s="649"/>
      <c r="I36" s="649"/>
      <c r="J36" s="649"/>
      <c r="K36" s="649"/>
      <c r="L36" s="1057"/>
      <c r="M36" s="654" t="s">
        <v>1005</v>
      </c>
      <c r="N36" s="266" t="s">
        <v>141</v>
      </c>
      <c r="O36"/>
    </row>
    <row r="37" spans="1:15" s="856" customFormat="1" ht="18.75" customHeight="1">
      <c r="A37" s="878"/>
      <c r="B37" s="514" t="s">
        <v>999</v>
      </c>
      <c r="C37" s="881">
        <f t="shared" si="2"/>
        <v>0</v>
      </c>
      <c r="D37" s="882"/>
      <c r="E37" s="882"/>
      <c r="F37" s="882"/>
      <c r="G37" s="882"/>
      <c r="H37" s="882"/>
      <c r="I37" s="882"/>
      <c r="J37" s="882"/>
      <c r="K37" s="882"/>
      <c r="L37" s="1057"/>
      <c r="M37" s="654" t="s">
        <v>214</v>
      </c>
      <c r="N37" s="860" t="s">
        <v>141</v>
      </c>
      <c r="O37" s="878"/>
    </row>
    <row r="38" spans="1:15" ht="18.75" customHeight="1">
      <c r="A38"/>
      <c r="B38" s="514" t="s">
        <v>1000</v>
      </c>
      <c r="C38" s="881">
        <f t="shared" si="2"/>
        <v>0</v>
      </c>
      <c r="D38" s="649"/>
      <c r="E38" s="649"/>
      <c r="F38" s="649"/>
      <c r="G38" s="649"/>
      <c r="H38" s="649"/>
      <c r="I38" s="649"/>
      <c r="J38" s="649"/>
      <c r="K38" s="649"/>
      <c r="L38" s="1057"/>
      <c r="M38" s="654" t="s">
        <v>1006</v>
      </c>
      <c r="N38" s="266" t="s">
        <v>37</v>
      </c>
      <c r="O38"/>
    </row>
    <row r="39" spans="1:15" s="856" customFormat="1" ht="18.75" customHeight="1">
      <c r="A39" s="878"/>
      <c r="B39" s="514" t="s">
        <v>1001</v>
      </c>
      <c r="C39" s="881">
        <f t="shared" si="2"/>
        <v>0</v>
      </c>
      <c r="D39" s="882"/>
      <c r="E39" s="882"/>
      <c r="F39" s="882"/>
      <c r="G39" s="882"/>
      <c r="H39" s="882"/>
      <c r="I39" s="882"/>
      <c r="J39" s="882"/>
      <c r="K39" s="882"/>
      <c r="L39" s="1057"/>
      <c r="M39" s="654" t="s">
        <v>732</v>
      </c>
      <c r="N39" s="860" t="s">
        <v>37</v>
      </c>
      <c r="O39" s="878"/>
    </row>
    <row r="40" spans="1:15" ht="18.75" customHeight="1">
      <c r="A40"/>
      <c r="B40" s="336" t="s">
        <v>119</v>
      </c>
      <c r="C40" s="881">
        <f t="shared" si="2"/>
        <v>0</v>
      </c>
      <c r="D40" s="649"/>
      <c r="E40" s="649"/>
      <c r="F40" s="649"/>
      <c r="G40" s="649"/>
      <c r="H40" s="649"/>
      <c r="I40" s="649"/>
      <c r="J40" s="649"/>
      <c r="K40" s="649"/>
      <c r="L40" s="1057"/>
      <c r="M40" s="654" t="s">
        <v>215</v>
      </c>
      <c r="N40" s="266" t="s">
        <v>79</v>
      </c>
      <c r="O40"/>
    </row>
    <row r="41" spans="1:15" ht="18.75" customHeight="1">
      <c r="A41"/>
      <c r="B41" s="336" t="s">
        <v>487</v>
      </c>
      <c r="C41" s="881">
        <f t="shared" si="2"/>
        <v>0</v>
      </c>
      <c r="D41" s="649"/>
      <c r="E41" s="649"/>
      <c r="F41" s="649"/>
      <c r="G41" s="882"/>
      <c r="H41" s="649"/>
      <c r="I41" s="649"/>
      <c r="J41" s="649"/>
      <c r="K41" s="649"/>
      <c r="L41" s="1057"/>
      <c r="M41" s="654" t="s">
        <v>216</v>
      </c>
      <c r="N41" s="266" t="s">
        <v>78</v>
      </c>
      <c r="O41"/>
    </row>
    <row r="42" spans="1:15" ht="29.25" customHeight="1">
      <c r="A42"/>
      <c r="B42" s="336" t="s">
        <v>915</v>
      </c>
      <c r="C42" s="881">
        <f t="shared" si="2"/>
        <v>0</v>
      </c>
      <c r="D42" s="649"/>
      <c r="E42" s="649"/>
      <c r="F42" s="649"/>
      <c r="G42" s="851"/>
      <c r="H42" s="649"/>
      <c r="I42" s="649"/>
      <c r="J42" s="649"/>
      <c r="K42" s="649"/>
      <c r="L42" s="1057"/>
      <c r="M42" s="654" t="s">
        <v>217</v>
      </c>
      <c r="N42" s="860" t="s">
        <v>79</v>
      </c>
      <c r="O42" s="164"/>
    </row>
    <row r="43" spans="1:15" ht="18.75" customHeight="1" thickBot="1">
      <c r="A43"/>
      <c r="B43" s="514" t="s">
        <v>1320</v>
      </c>
      <c r="C43" s="881">
        <f t="shared" si="2"/>
        <v>0</v>
      </c>
      <c r="D43" s="649"/>
      <c r="E43" s="649"/>
      <c r="F43" s="649"/>
      <c r="G43" s="851"/>
      <c r="H43" s="649"/>
      <c r="I43" s="649"/>
      <c r="J43" s="649"/>
      <c r="K43" s="649"/>
      <c r="L43" s="1057"/>
      <c r="M43" s="654" t="s">
        <v>218</v>
      </c>
      <c r="N43" s="266" t="s">
        <v>79</v>
      </c>
    </row>
    <row r="44" spans="1:15" ht="18.75" customHeight="1">
      <c r="A44"/>
      <c r="B44" s="644" t="s">
        <v>1557</v>
      </c>
      <c r="C44" s="351">
        <f t="shared" si="2"/>
        <v>0</v>
      </c>
      <c r="D44" s="351">
        <f t="shared" ref="D44:L44" si="8">SUM(D32:D43)</f>
        <v>0</v>
      </c>
      <c r="E44" s="351">
        <f t="shared" si="8"/>
        <v>0</v>
      </c>
      <c r="F44" s="351">
        <f t="shared" si="8"/>
        <v>0</v>
      </c>
      <c r="G44" s="351">
        <f t="shared" si="8"/>
        <v>0</v>
      </c>
      <c r="H44" s="351">
        <f t="shared" si="8"/>
        <v>0</v>
      </c>
      <c r="I44" s="351">
        <f t="shared" si="8"/>
        <v>0</v>
      </c>
      <c r="J44" s="351">
        <f t="shared" si="8"/>
        <v>0</v>
      </c>
      <c r="K44" s="351">
        <f t="shared" si="8"/>
        <v>0</v>
      </c>
      <c r="L44" s="351">
        <f t="shared" si="8"/>
        <v>0</v>
      </c>
      <c r="M44" s="654" t="s">
        <v>219</v>
      </c>
      <c r="N44" s="645" t="s">
        <v>77</v>
      </c>
    </row>
    <row r="45" spans="1:15" s="1323" customFormat="1" ht="18.75" customHeight="1">
      <c r="A45" s="1649"/>
      <c r="B45" s="103"/>
      <c r="C45" s="1218"/>
      <c r="D45" s="1218"/>
      <c r="E45" s="1218"/>
      <c r="F45" s="1218"/>
      <c r="G45" s="1218"/>
      <c r="H45" s="1218"/>
      <c r="I45" s="1218"/>
      <c r="J45" s="1218"/>
      <c r="K45" s="1218"/>
    </row>
    <row r="46" spans="1:15" ht="27" customHeight="1">
      <c r="A46"/>
      <c r="B46" s="103"/>
      <c r="C46" s="99"/>
      <c r="D46" s="99"/>
      <c r="E46" s="99"/>
      <c r="F46" s="99"/>
      <c r="G46" s="99"/>
      <c r="H46" s="99"/>
      <c r="I46" s="99"/>
      <c r="J46" s="99"/>
      <c r="K46" s="99"/>
      <c r="L46" s="99"/>
      <c r="M46" s="1734" t="s">
        <v>1683</v>
      </c>
      <c r="N46" s="1734">
        <v>2</v>
      </c>
    </row>
    <row r="47" spans="1:15">
      <c r="A47" s="1237">
        <v>2</v>
      </c>
      <c r="B47" s="650"/>
      <c r="C47" s="1191" t="s">
        <v>552</v>
      </c>
      <c r="D47" s="1191" t="s">
        <v>553</v>
      </c>
      <c r="E47" s="1191" t="s">
        <v>554</v>
      </c>
      <c r="F47" s="1191" t="s">
        <v>555</v>
      </c>
      <c r="G47" s="1191" t="s">
        <v>556</v>
      </c>
      <c r="H47" s="1191" t="s">
        <v>557</v>
      </c>
      <c r="I47" s="1191" t="s">
        <v>558</v>
      </c>
      <c r="J47" s="1191" t="s">
        <v>559</v>
      </c>
      <c r="K47" s="1191" t="s">
        <v>560</v>
      </c>
      <c r="L47" s="1191" t="s">
        <v>857</v>
      </c>
      <c r="M47" s="1191" t="s">
        <v>74</v>
      </c>
      <c r="N47" s="651"/>
    </row>
    <row r="48" spans="1:15" ht="45">
      <c r="A48"/>
      <c r="B48" s="329" t="s">
        <v>1558</v>
      </c>
      <c r="C48" s="362" t="s">
        <v>27</v>
      </c>
      <c r="D48" s="362" t="s">
        <v>458</v>
      </c>
      <c r="E48" s="362" t="s">
        <v>482</v>
      </c>
      <c r="F48" s="362" t="s">
        <v>483</v>
      </c>
      <c r="G48" s="362" t="s">
        <v>1411</v>
      </c>
      <c r="H48" s="362" t="s">
        <v>484</v>
      </c>
      <c r="I48" s="362" t="s">
        <v>485</v>
      </c>
      <c r="J48" s="362" t="s">
        <v>282</v>
      </c>
      <c r="K48" s="362" t="s">
        <v>486</v>
      </c>
      <c r="L48" s="1025" t="s">
        <v>1041</v>
      </c>
      <c r="M48" s="652"/>
      <c r="N48" s="460" t="s">
        <v>111</v>
      </c>
    </row>
    <row r="49" spans="1:15">
      <c r="A49"/>
      <c r="B49" s="440"/>
      <c r="C49" s="289" t="s">
        <v>76</v>
      </c>
      <c r="D49" s="289" t="s">
        <v>76</v>
      </c>
      <c r="E49" s="289" t="s">
        <v>76</v>
      </c>
      <c r="F49" s="289" t="s">
        <v>76</v>
      </c>
      <c r="G49" s="289" t="s">
        <v>76</v>
      </c>
      <c r="H49" s="289" t="s">
        <v>76</v>
      </c>
      <c r="I49" s="289" t="s">
        <v>76</v>
      </c>
      <c r="J49" s="289" t="s">
        <v>76</v>
      </c>
      <c r="K49" s="289" t="s">
        <v>76</v>
      </c>
      <c r="L49" s="289" t="s">
        <v>76</v>
      </c>
      <c r="M49" s="654" t="s">
        <v>75</v>
      </c>
      <c r="N49" s="396" t="s">
        <v>112</v>
      </c>
    </row>
    <row r="50" spans="1:15" ht="18.75" customHeight="1">
      <c r="A50"/>
      <c r="B50" s="577" t="s">
        <v>1538</v>
      </c>
      <c r="C50" s="881">
        <f>SUM(D50:L50)</f>
        <v>0</v>
      </c>
      <c r="D50" s="287"/>
      <c r="E50" s="287"/>
      <c r="F50" s="287"/>
      <c r="G50" s="287"/>
      <c r="H50" s="287"/>
      <c r="I50" s="287"/>
      <c r="J50" s="287"/>
      <c r="K50" s="287"/>
      <c r="L50" s="287"/>
      <c r="M50" s="260" t="s">
        <v>236</v>
      </c>
      <c r="N50" s="266" t="s">
        <v>77</v>
      </c>
      <c r="O50" s="1491" t="s">
        <v>1273</v>
      </c>
    </row>
    <row r="51" spans="1:15" ht="18.75" customHeight="1" thickBot="1">
      <c r="A51"/>
      <c r="B51" s="475" t="s">
        <v>646</v>
      </c>
      <c r="C51" s="881">
        <f t="shared" ref="C51:C85" si="9">SUM(D51:L51)</f>
        <v>0</v>
      </c>
      <c r="D51" s="647"/>
      <c r="E51" s="647"/>
      <c r="F51" s="647"/>
      <c r="G51" s="647"/>
      <c r="H51" s="647"/>
      <c r="I51" s="647"/>
      <c r="J51" s="647"/>
      <c r="K51" s="647"/>
      <c r="L51" s="1211"/>
      <c r="M51" s="654" t="s">
        <v>237</v>
      </c>
      <c r="N51" s="266" t="s">
        <v>79</v>
      </c>
    </row>
    <row r="52" spans="1:15" ht="18.75" customHeight="1">
      <c r="A52"/>
      <c r="B52" s="577" t="s">
        <v>1559</v>
      </c>
      <c r="C52" s="351">
        <f t="shared" si="9"/>
        <v>0</v>
      </c>
      <c r="D52" s="351">
        <f t="shared" ref="D52:L52" si="10">SUM(D50:D51)</f>
        <v>0</v>
      </c>
      <c r="E52" s="351">
        <f t="shared" si="10"/>
        <v>0</v>
      </c>
      <c r="F52" s="351">
        <f t="shared" si="10"/>
        <v>0</v>
      </c>
      <c r="G52" s="351">
        <f t="shared" si="10"/>
        <v>0</v>
      </c>
      <c r="H52" s="351">
        <f t="shared" si="10"/>
        <v>0</v>
      </c>
      <c r="I52" s="351">
        <f t="shared" si="10"/>
        <v>0</v>
      </c>
      <c r="J52" s="351">
        <f t="shared" si="10"/>
        <v>0</v>
      </c>
      <c r="K52" s="351">
        <f t="shared" si="10"/>
        <v>0</v>
      </c>
      <c r="L52" s="351">
        <f t="shared" si="10"/>
        <v>0</v>
      </c>
      <c r="M52" s="654" t="s">
        <v>14</v>
      </c>
      <c r="N52" s="266" t="s">
        <v>77</v>
      </c>
    </row>
    <row r="53" spans="1:15" ht="18.75" customHeight="1">
      <c r="A53"/>
      <c r="B53" s="578" t="s">
        <v>1409</v>
      </c>
      <c r="C53" s="881">
        <f t="shared" si="9"/>
        <v>0</v>
      </c>
      <c r="D53" s="646"/>
      <c r="E53" s="646"/>
      <c r="F53" s="646"/>
      <c r="G53" s="646"/>
      <c r="H53" s="646"/>
      <c r="I53" s="646"/>
      <c r="J53" s="646"/>
      <c r="K53" s="646"/>
      <c r="L53" s="646"/>
      <c r="M53" s="654" t="s">
        <v>238</v>
      </c>
      <c r="N53" s="266" t="s">
        <v>77</v>
      </c>
      <c r="O53" s="1491" t="s">
        <v>1273</v>
      </c>
    </row>
    <row r="54" spans="1:15" s="1323" customFormat="1" ht="18.75" customHeight="1">
      <c r="A54" s="1322"/>
      <c r="B54" s="670" t="s">
        <v>1125</v>
      </c>
      <c r="C54" s="881">
        <f t="shared" si="9"/>
        <v>0</v>
      </c>
      <c r="D54" s="1334"/>
      <c r="E54" s="1334"/>
      <c r="F54" s="1334"/>
      <c r="G54" s="1334"/>
      <c r="H54" s="1334"/>
      <c r="I54" s="1334"/>
      <c r="J54" s="1334"/>
      <c r="K54" s="1334"/>
      <c r="L54" s="1334"/>
      <c r="M54" s="1278" t="s">
        <v>1199</v>
      </c>
      <c r="N54" s="860" t="s">
        <v>79</v>
      </c>
      <c r="O54" s="1604"/>
    </row>
    <row r="55" spans="1:15" s="353" customFormat="1" ht="18.75" customHeight="1">
      <c r="A55"/>
      <c r="B55" s="1626" t="s">
        <v>1139</v>
      </c>
      <c r="C55" s="881">
        <f t="shared" si="9"/>
        <v>0</v>
      </c>
      <c r="D55" s="911"/>
      <c r="E55" s="911"/>
      <c r="F55" s="911"/>
      <c r="G55" s="911"/>
      <c r="H55" s="911"/>
      <c r="I55" s="911"/>
      <c r="J55" s="911"/>
      <c r="K55" s="911"/>
      <c r="L55" s="986"/>
      <c r="M55" s="711" t="s">
        <v>902</v>
      </c>
      <c r="N55" s="266" t="s">
        <v>79</v>
      </c>
    </row>
    <row r="56" spans="1:15" ht="18.75" customHeight="1">
      <c r="A56"/>
      <c r="B56" s="514" t="s">
        <v>138</v>
      </c>
      <c r="C56" s="881">
        <f t="shared" si="9"/>
        <v>0</v>
      </c>
      <c r="D56" s="647"/>
      <c r="E56" s="647"/>
      <c r="F56" s="647"/>
      <c r="G56" s="647"/>
      <c r="H56" s="647"/>
      <c r="I56" s="647"/>
      <c r="J56" s="647"/>
      <c r="K56" s="647"/>
      <c r="L56" s="1058"/>
      <c r="M56" s="654" t="s">
        <v>239</v>
      </c>
      <c r="N56" s="266" t="s">
        <v>77</v>
      </c>
    </row>
    <row r="57" spans="1:15" s="856" customFormat="1" ht="18.75" customHeight="1">
      <c r="A57" s="862"/>
      <c r="B57" s="879" t="s">
        <v>1410</v>
      </c>
      <c r="C57" s="881">
        <f>SUM(D57:L57)</f>
        <v>0</v>
      </c>
      <c r="D57" s="880"/>
      <c r="E57" s="880"/>
      <c r="F57" s="880"/>
      <c r="G57" s="880"/>
      <c r="H57" s="880"/>
      <c r="I57" s="880"/>
      <c r="J57" s="880"/>
      <c r="K57" s="880"/>
      <c r="L57" s="1058"/>
      <c r="M57" s="867" t="s">
        <v>710</v>
      </c>
      <c r="N57" s="823" t="s">
        <v>141</v>
      </c>
    </row>
    <row r="58" spans="1:15" ht="18.75" customHeight="1">
      <c r="A58"/>
      <c r="B58" s="514" t="s">
        <v>1174</v>
      </c>
      <c r="C58" s="881">
        <f t="shared" si="9"/>
        <v>0</v>
      </c>
      <c r="D58" s="647"/>
      <c r="E58" s="647"/>
      <c r="F58" s="647"/>
      <c r="G58" s="647"/>
      <c r="H58" s="647"/>
      <c r="I58" s="647"/>
      <c r="J58" s="647"/>
      <c r="K58" s="647"/>
      <c r="L58" s="1058"/>
      <c r="M58" s="654" t="s">
        <v>393</v>
      </c>
      <c r="N58" s="266" t="s">
        <v>77</v>
      </c>
    </row>
    <row r="59" spans="1:15" ht="18.75" customHeight="1">
      <c r="A59"/>
      <c r="B59" s="336" t="s">
        <v>1329</v>
      </c>
      <c r="C59" s="881">
        <f t="shared" si="9"/>
        <v>0</v>
      </c>
      <c r="D59" s="647"/>
      <c r="E59" s="647"/>
      <c r="F59" s="647"/>
      <c r="G59" s="1089"/>
      <c r="H59" s="647"/>
      <c r="I59" s="647"/>
      <c r="J59" s="647"/>
      <c r="K59" s="647"/>
      <c r="L59" s="1058"/>
      <c r="M59" s="654" t="s">
        <v>481</v>
      </c>
      <c r="N59" s="266" t="s">
        <v>141</v>
      </c>
    </row>
    <row r="60" spans="1:15" s="1323" customFormat="1" ht="18.75" customHeight="1">
      <c r="A60" s="1322"/>
      <c r="B60" s="514" t="s">
        <v>998</v>
      </c>
      <c r="C60" s="881">
        <f t="shared" si="9"/>
        <v>0</v>
      </c>
      <c r="D60" s="1334"/>
      <c r="E60" s="1334"/>
      <c r="F60" s="1334"/>
      <c r="G60" s="1334"/>
      <c r="H60" s="1334"/>
      <c r="I60" s="1334"/>
      <c r="J60" s="1334"/>
      <c r="K60" s="1334"/>
      <c r="L60" s="1334"/>
      <c r="M60" s="1278" t="s">
        <v>1226</v>
      </c>
      <c r="N60" s="1261" t="s">
        <v>37</v>
      </c>
    </row>
    <row r="61" spans="1:15" ht="18.75" customHeight="1">
      <c r="A61"/>
      <c r="B61" s="336" t="s">
        <v>1225</v>
      </c>
      <c r="C61" s="881">
        <f t="shared" si="9"/>
        <v>0</v>
      </c>
      <c r="D61" s="647"/>
      <c r="E61" s="647"/>
      <c r="F61" s="647"/>
      <c r="G61" s="647"/>
      <c r="H61" s="647"/>
      <c r="I61" s="647"/>
      <c r="J61" s="647"/>
      <c r="K61" s="647"/>
      <c r="L61" s="1058"/>
      <c r="M61" s="654" t="s">
        <v>394</v>
      </c>
      <c r="N61" s="266" t="s">
        <v>37</v>
      </c>
    </row>
    <row r="62" spans="1:15" s="1323" customFormat="1" ht="18.75" customHeight="1">
      <c r="A62" s="1322"/>
      <c r="B62" s="336" t="s">
        <v>1000</v>
      </c>
      <c r="C62" s="881">
        <f t="shared" si="9"/>
        <v>0</v>
      </c>
      <c r="D62" s="1334"/>
      <c r="E62" s="1334"/>
      <c r="F62" s="1334"/>
      <c r="G62" s="1334"/>
      <c r="H62" s="1334"/>
      <c r="I62" s="1334"/>
      <c r="J62" s="1334"/>
      <c r="K62" s="1334"/>
      <c r="L62" s="1334"/>
      <c r="M62" s="1278" t="s">
        <v>1227</v>
      </c>
      <c r="N62" s="1261" t="s">
        <v>141</v>
      </c>
    </row>
    <row r="63" spans="1:15" ht="18.75" customHeight="1">
      <c r="A63"/>
      <c r="B63" s="336" t="s">
        <v>1224</v>
      </c>
      <c r="C63" s="881">
        <f t="shared" si="9"/>
        <v>0</v>
      </c>
      <c r="D63" s="647"/>
      <c r="E63" s="647"/>
      <c r="F63" s="647"/>
      <c r="G63" s="647"/>
      <c r="H63" s="647"/>
      <c r="I63" s="647"/>
      <c r="J63" s="647"/>
      <c r="K63" s="647"/>
      <c r="L63" s="1058"/>
      <c r="M63" s="654" t="s">
        <v>730</v>
      </c>
      <c r="N63" s="266" t="s">
        <v>141</v>
      </c>
    </row>
    <row r="64" spans="1:15" ht="18.75" customHeight="1">
      <c r="A64"/>
      <c r="B64" s="336" t="s">
        <v>119</v>
      </c>
      <c r="C64" s="881">
        <f t="shared" si="9"/>
        <v>0</v>
      </c>
      <c r="D64" s="647"/>
      <c r="E64" s="647"/>
      <c r="F64" s="647"/>
      <c r="G64" s="647"/>
      <c r="H64" s="647"/>
      <c r="I64" s="647"/>
      <c r="J64" s="647"/>
      <c r="K64" s="647"/>
      <c r="L64" s="1058"/>
      <c r="M64" s="654" t="s">
        <v>444</v>
      </c>
      <c r="N64" s="266" t="s">
        <v>79</v>
      </c>
    </row>
    <row r="65" spans="1:16" ht="18.75" customHeight="1">
      <c r="A65"/>
      <c r="B65" s="514" t="s">
        <v>487</v>
      </c>
      <c r="C65" s="881">
        <f t="shared" si="9"/>
        <v>0</v>
      </c>
      <c r="D65" s="647"/>
      <c r="E65" s="647"/>
      <c r="F65" s="647"/>
      <c r="G65" s="647"/>
      <c r="H65" s="647"/>
      <c r="I65" s="647"/>
      <c r="J65" s="647"/>
      <c r="K65" s="647"/>
      <c r="L65" s="1058"/>
      <c r="M65" s="654" t="s">
        <v>418</v>
      </c>
      <c r="N65" s="579" t="s">
        <v>77</v>
      </c>
    </row>
    <row r="66" spans="1:16" ht="31.5" customHeight="1">
      <c r="A66"/>
      <c r="B66" s="336" t="s">
        <v>915</v>
      </c>
      <c r="C66" s="881">
        <f t="shared" si="9"/>
        <v>0</v>
      </c>
      <c r="D66" s="647"/>
      <c r="E66" s="647"/>
      <c r="F66" s="647"/>
      <c r="G66" s="647"/>
      <c r="H66" s="647"/>
      <c r="I66" s="647"/>
      <c r="J66" s="647"/>
      <c r="K66" s="647"/>
      <c r="L66" s="1058"/>
      <c r="M66" s="654" t="s">
        <v>445</v>
      </c>
      <c r="N66" s="860" t="s">
        <v>79</v>
      </c>
      <c r="O66" s="164"/>
    </row>
    <row r="67" spans="1:16" ht="18.75" customHeight="1" thickBot="1">
      <c r="A67"/>
      <c r="B67" s="514" t="s">
        <v>1320</v>
      </c>
      <c r="C67" s="881">
        <f t="shared" si="9"/>
        <v>0</v>
      </c>
      <c r="D67" s="647"/>
      <c r="E67" s="647"/>
      <c r="F67" s="647"/>
      <c r="G67" s="647"/>
      <c r="H67" s="647"/>
      <c r="I67" s="647"/>
      <c r="J67" s="647"/>
      <c r="K67" s="647"/>
      <c r="L67" s="1058"/>
      <c r="M67" s="654" t="s">
        <v>448</v>
      </c>
      <c r="N67" s="266" t="s">
        <v>78</v>
      </c>
    </row>
    <row r="68" spans="1:16" ht="18.75" customHeight="1">
      <c r="A68"/>
      <c r="B68" s="285" t="s">
        <v>1540</v>
      </c>
      <c r="C68" s="351">
        <f t="shared" si="9"/>
        <v>0</v>
      </c>
      <c r="D68" s="351">
        <f t="shared" ref="D68:L68" si="11">SUM(D52:D67)</f>
        <v>0</v>
      </c>
      <c r="E68" s="351">
        <f t="shared" si="11"/>
        <v>0</v>
      </c>
      <c r="F68" s="351">
        <f t="shared" si="11"/>
        <v>0</v>
      </c>
      <c r="G68" s="351">
        <f t="shared" si="11"/>
        <v>0</v>
      </c>
      <c r="H68" s="351">
        <f t="shared" si="11"/>
        <v>0</v>
      </c>
      <c r="I68" s="351">
        <f t="shared" si="11"/>
        <v>0</v>
      </c>
      <c r="J68" s="351">
        <f t="shared" si="11"/>
        <v>0</v>
      </c>
      <c r="K68" s="351">
        <f t="shared" si="11"/>
        <v>0</v>
      </c>
      <c r="L68" s="351">
        <f t="shared" si="11"/>
        <v>0</v>
      </c>
      <c r="M68" s="654" t="s">
        <v>622</v>
      </c>
      <c r="N68" s="394" t="s">
        <v>77</v>
      </c>
    </row>
    <row r="69" spans="1:16" s="353" customFormat="1" ht="18.75" customHeight="1">
      <c r="A69"/>
      <c r="B69" s="658"/>
      <c r="C69"/>
      <c r="D69"/>
      <c r="E69"/>
      <c r="F69"/>
      <c r="G69"/>
      <c r="H69"/>
      <c r="I69"/>
      <c r="J69"/>
      <c r="K69"/>
      <c r="L69"/>
      <c r="M69"/>
      <c r="N69"/>
      <c r="O69"/>
    </row>
    <row r="70" spans="1:16" ht="33" customHeight="1">
      <c r="A70"/>
      <c r="B70" s="656" t="s">
        <v>1560</v>
      </c>
      <c r="C70" s="648">
        <f t="shared" si="9"/>
        <v>0</v>
      </c>
      <c r="D70" s="647"/>
      <c r="E70" s="647"/>
      <c r="F70" s="647"/>
      <c r="G70" s="647"/>
      <c r="H70" s="647"/>
      <c r="I70" s="647"/>
      <c r="J70" s="647"/>
      <c r="K70" s="647"/>
      <c r="L70" s="1089"/>
      <c r="M70" s="654" t="s">
        <v>623</v>
      </c>
      <c r="N70" s="657" t="s">
        <v>77</v>
      </c>
      <c r="P70" s="165"/>
    </row>
    <row r="71" spans="1:16" ht="18.75" customHeight="1" thickBot="1">
      <c r="A71"/>
      <c r="B71" s="475" t="s">
        <v>646</v>
      </c>
      <c r="C71" s="648">
        <f t="shared" si="9"/>
        <v>0</v>
      </c>
      <c r="D71" s="647"/>
      <c r="E71" s="647"/>
      <c r="F71" s="647"/>
      <c r="G71" s="647"/>
      <c r="H71" s="647"/>
      <c r="I71" s="647"/>
      <c r="J71" s="647"/>
      <c r="K71" s="647"/>
      <c r="L71" s="1603"/>
      <c r="M71" s="654" t="s">
        <v>624</v>
      </c>
      <c r="N71" s="266" t="s">
        <v>77</v>
      </c>
    </row>
    <row r="72" spans="1:16" ht="18.75" customHeight="1">
      <c r="A72"/>
      <c r="B72" s="578" t="s">
        <v>1561</v>
      </c>
      <c r="C72" s="351">
        <f t="shared" si="9"/>
        <v>0</v>
      </c>
      <c r="D72" s="351">
        <f t="shared" ref="D72:L72" si="12">SUM(D70:D71)</f>
        <v>0</v>
      </c>
      <c r="E72" s="351">
        <f t="shared" si="12"/>
        <v>0</v>
      </c>
      <c r="F72" s="351">
        <f t="shared" si="12"/>
        <v>0</v>
      </c>
      <c r="G72" s="351">
        <f t="shared" si="12"/>
        <v>0</v>
      </c>
      <c r="H72" s="351">
        <f t="shared" si="12"/>
        <v>0</v>
      </c>
      <c r="I72" s="351">
        <f t="shared" si="12"/>
        <v>0</v>
      </c>
      <c r="J72" s="351">
        <f t="shared" si="12"/>
        <v>0</v>
      </c>
      <c r="K72" s="351">
        <f t="shared" si="12"/>
        <v>0</v>
      </c>
      <c r="L72" s="351">
        <f t="shared" si="12"/>
        <v>0</v>
      </c>
      <c r="M72" s="654" t="s">
        <v>625</v>
      </c>
      <c r="N72" s="266" t="s">
        <v>77</v>
      </c>
    </row>
    <row r="73" spans="1:16" ht="18.75" customHeight="1">
      <c r="A73"/>
      <c r="B73" s="578" t="s">
        <v>501</v>
      </c>
      <c r="C73" s="648">
        <f t="shared" si="9"/>
        <v>0</v>
      </c>
      <c r="D73" s="646"/>
      <c r="E73" s="646"/>
      <c r="F73" s="646"/>
      <c r="G73" s="646"/>
      <c r="H73" s="646"/>
      <c r="I73" s="646"/>
      <c r="J73" s="646"/>
      <c r="K73" s="646"/>
      <c r="L73" s="1056"/>
      <c r="M73" s="654" t="s">
        <v>626</v>
      </c>
      <c r="N73" s="266" t="s">
        <v>77</v>
      </c>
    </row>
    <row r="74" spans="1:16" s="1323" customFormat="1" ht="18.75" customHeight="1">
      <c r="A74" s="1322"/>
      <c r="B74" s="670" t="s">
        <v>1125</v>
      </c>
      <c r="C74" s="881">
        <f t="shared" si="9"/>
        <v>0</v>
      </c>
      <c r="D74" s="1334"/>
      <c r="E74" s="1334"/>
      <c r="F74" s="1334"/>
      <c r="G74" s="1334"/>
      <c r="H74" s="1334"/>
      <c r="I74" s="1334"/>
      <c r="J74" s="1334"/>
      <c r="K74" s="1334"/>
      <c r="L74" s="1334"/>
      <c r="M74" s="1278" t="s">
        <v>1200</v>
      </c>
      <c r="N74" s="860" t="s">
        <v>79</v>
      </c>
    </row>
    <row r="75" spans="1:16" s="353" customFormat="1" ht="18.75" customHeight="1">
      <c r="A75"/>
      <c r="B75" s="1626" t="s">
        <v>1139</v>
      </c>
      <c r="C75" s="881">
        <f t="shared" si="9"/>
        <v>0</v>
      </c>
      <c r="D75" s="911"/>
      <c r="E75" s="911"/>
      <c r="F75" s="911"/>
      <c r="G75" s="911"/>
      <c r="H75" s="911"/>
      <c r="I75" s="911"/>
      <c r="J75" s="911"/>
      <c r="K75" s="911"/>
      <c r="L75" s="986"/>
      <c r="M75" s="711" t="s">
        <v>922</v>
      </c>
      <c r="N75" s="266" t="s">
        <v>79</v>
      </c>
      <c r="O75"/>
    </row>
    <row r="76" spans="1:16" ht="18.75" customHeight="1">
      <c r="A76"/>
      <c r="B76" s="514" t="s">
        <v>139</v>
      </c>
      <c r="C76" s="648">
        <f t="shared" si="9"/>
        <v>0</v>
      </c>
      <c r="D76" s="851"/>
      <c r="E76" s="647"/>
      <c r="F76" s="647"/>
      <c r="G76" s="851"/>
      <c r="H76" s="647"/>
      <c r="I76" s="647"/>
      <c r="J76" s="647"/>
      <c r="K76" s="647"/>
      <c r="L76" s="1058"/>
      <c r="M76" s="1627" t="s">
        <v>627</v>
      </c>
      <c r="N76" s="266" t="s">
        <v>77</v>
      </c>
      <c r="O76"/>
    </row>
    <row r="77" spans="1:16" ht="18.75" customHeight="1">
      <c r="A77"/>
      <c r="B77" s="514" t="s">
        <v>998</v>
      </c>
      <c r="C77" s="648">
        <f t="shared" si="9"/>
        <v>0</v>
      </c>
      <c r="D77" s="647"/>
      <c r="E77" s="647"/>
      <c r="F77" s="647"/>
      <c r="G77" s="647"/>
      <c r="H77" s="647"/>
      <c r="I77" s="647"/>
      <c r="J77" s="647"/>
      <c r="K77" s="647"/>
      <c r="L77" s="1058"/>
      <c r="M77" s="1627" t="s">
        <v>1228</v>
      </c>
      <c r="N77" s="592" t="s">
        <v>141</v>
      </c>
      <c r="O77"/>
    </row>
    <row r="78" spans="1:16" s="1323" customFormat="1" ht="18.75" customHeight="1">
      <c r="A78" s="1322"/>
      <c r="B78" s="514" t="s">
        <v>1225</v>
      </c>
      <c r="C78" s="648">
        <f t="shared" si="9"/>
        <v>0</v>
      </c>
      <c r="D78" s="1334"/>
      <c r="E78" s="1334"/>
      <c r="F78" s="1334"/>
      <c r="G78" s="1334"/>
      <c r="H78" s="1334"/>
      <c r="I78" s="1334"/>
      <c r="J78" s="1334"/>
      <c r="K78" s="1334"/>
      <c r="L78" s="1334"/>
      <c r="M78" s="1628" t="s">
        <v>628</v>
      </c>
      <c r="N78" s="1207" t="s">
        <v>141</v>
      </c>
      <c r="O78" s="1322"/>
    </row>
    <row r="79" spans="1:16" ht="18.75" customHeight="1">
      <c r="A79"/>
      <c r="B79" s="336" t="s">
        <v>1000</v>
      </c>
      <c r="C79" s="648">
        <f t="shared" si="9"/>
        <v>0</v>
      </c>
      <c r="D79" s="647"/>
      <c r="E79" s="647"/>
      <c r="F79" s="647"/>
      <c r="G79" s="647"/>
      <c r="H79" s="647"/>
      <c r="I79" s="647"/>
      <c r="J79" s="647"/>
      <c r="K79" s="647"/>
      <c r="L79" s="1058"/>
      <c r="M79" s="1627" t="s">
        <v>1229</v>
      </c>
      <c r="N79" s="592" t="s">
        <v>37</v>
      </c>
      <c r="O79"/>
    </row>
    <row r="80" spans="1:16" s="1323" customFormat="1" ht="18.75" customHeight="1">
      <c r="A80" s="1322"/>
      <c r="B80" s="336" t="s">
        <v>1224</v>
      </c>
      <c r="C80" s="648">
        <f t="shared" si="9"/>
        <v>0</v>
      </c>
      <c r="D80" s="1334"/>
      <c r="E80" s="1334"/>
      <c r="F80" s="1334"/>
      <c r="G80" s="1334"/>
      <c r="H80" s="1334"/>
      <c r="I80" s="1334"/>
      <c r="J80" s="1334"/>
      <c r="K80" s="1334"/>
      <c r="L80" s="1334"/>
      <c r="M80" s="1628" t="s">
        <v>731</v>
      </c>
      <c r="N80" s="1207" t="s">
        <v>37</v>
      </c>
      <c r="O80" s="1322"/>
    </row>
    <row r="81" spans="1:15" ht="18.75" customHeight="1">
      <c r="A81"/>
      <c r="B81" s="336" t="s">
        <v>119</v>
      </c>
      <c r="C81" s="648">
        <f t="shared" si="9"/>
        <v>0</v>
      </c>
      <c r="D81" s="647"/>
      <c r="E81" s="647"/>
      <c r="F81" s="647"/>
      <c r="G81" s="647"/>
      <c r="H81" s="647"/>
      <c r="I81" s="647"/>
      <c r="J81" s="647"/>
      <c r="K81" s="647"/>
      <c r="L81" s="1058"/>
      <c r="M81" s="654" t="s">
        <v>629</v>
      </c>
      <c r="N81" s="266" t="s">
        <v>79</v>
      </c>
    </row>
    <row r="82" spans="1:15" ht="18.75" customHeight="1">
      <c r="A82"/>
      <c r="B82" s="336" t="s">
        <v>487</v>
      </c>
      <c r="C82" s="648">
        <f t="shared" si="9"/>
        <v>0</v>
      </c>
      <c r="D82" s="647"/>
      <c r="E82" s="647"/>
      <c r="F82" s="647"/>
      <c r="G82" s="880"/>
      <c r="H82" s="647"/>
      <c r="I82" s="647"/>
      <c r="J82" s="647"/>
      <c r="K82" s="647"/>
      <c r="L82" s="1058"/>
      <c r="M82" s="654" t="s">
        <v>733</v>
      </c>
      <c r="N82" s="266" t="s">
        <v>78</v>
      </c>
    </row>
    <row r="83" spans="1:15" ht="31.5" customHeight="1">
      <c r="A83"/>
      <c r="B83" s="336" t="s">
        <v>915</v>
      </c>
      <c r="C83" s="648">
        <f t="shared" si="9"/>
        <v>0</v>
      </c>
      <c r="D83" s="647"/>
      <c r="E83" s="647"/>
      <c r="F83" s="647"/>
      <c r="G83" s="851"/>
      <c r="H83" s="647"/>
      <c r="I83" s="647"/>
      <c r="J83" s="647"/>
      <c r="K83" s="647"/>
      <c r="L83" s="1058"/>
      <c r="M83" s="654" t="s">
        <v>631</v>
      </c>
      <c r="N83" s="266" t="s">
        <v>79</v>
      </c>
    </row>
    <row r="84" spans="1:15" ht="18.75" customHeight="1" thickBot="1">
      <c r="A84"/>
      <c r="B84" s="514" t="s">
        <v>1320</v>
      </c>
      <c r="C84" s="648">
        <f t="shared" si="9"/>
        <v>0</v>
      </c>
      <c r="D84" s="647"/>
      <c r="E84" s="647"/>
      <c r="F84" s="647"/>
      <c r="G84" s="851"/>
      <c r="H84" s="647"/>
      <c r="I84" s="647"/>
      <c r="J84" s="647"/>
      <c r="K84" s="647"/>
      <c r="L84" s="1058"/>
      <c r="M84" s="654" t="s">
        <v>632</v>
      </c>
      <c r="N84" s="266" t="s">
        <v>79</v>
      </c>
    </row>
    <row r="85" spans="1:15" ht="18.75" customHeight="1">
      <c r="A85"/>
      <c r="B85" s="644" t="s">
        <v>1562</v>
      </c>
      <c r="C85" s="351">
        <f t="shared" si="9"/>
        <v>0</v>
      </c>
      <c r="D85" s="351">
        <f>SUM(D72:D84)</f>
        <v>0</v>
      </c>
      <c r="E85" s="351">
        <f t="shared" ref="E85:L85" si="13">SUM(E72:E84)</f>
        <v>0</v>
      </c>
      <c r="F85" s="351">
        <f t="shared" si="13"/>
        <v>0</v>
      </c>
      <c r="G85" s="351">
        <f t="shared" si="13"/>
        <v>0</v>
      </c>
      <c r="H85" s="351">
        <f t="shared" si="13"/>
        <v>0</v>
      </c>
      <c r="I85" s="351">
        <f t="shared" si="13"/>
        <v>0</v>
      </c>
      <c r="J85" s="351">
        <f t="shared" si="13"/>
        <v>0</v>
      </c>
      <c r="K85" s="351">
        <f t="shared" si="13"/>
        <v>0</v>
      </c>
      <c r="L85" s="351">
        <f t="shared" si="13"/>
        <v>0</v>
      </c>
      <c r="M85" s="654" t="s">
        <v>647</v>
      </c>
      <c r="N85" s="645" t="s">
        <v>77</v>
      </c>
    </row>
    <row r="86" spans="1:15" s="1323" customFormat="1" ht="18.75" customHeight="1">
      <c r="A86" s="1649"/>
      <c r="B86" s="103"/>
      <c r="C86" s="1218"/>
      <c r="D86" s="1218"/>
      <c r="E86" s="1218"/>
      <c r="F86" s="1218"/>
      <c r="G86" s="1218"/>
      <c r="H86" s="1218"/>
      <c r="I86" s="1218"/>
      <c r="J86" s="1218"/>
      <c r="K86" s="1218"/>
    </row>
    <row r="87" spans="1:15" ht="21" customHeight="1">
      <c r="A87"/>
      <c r="B87" s="103"/>
      <c r="C87" s="99"/>
      <c r="D87" s="99"/>
      <c r="E87" s="99"/>
      <c r="F87" s="99"/>
      <c r="G87" s="99"/>
      <c r="H87" s="99"/>
      <c r="I87" s="99"/>
      <c r="J87" s="99"/>
      <c r="K87" s="99"/>
      <c r="L87" s="99"/>
      <c r="M87" s="1734" t="s">
        <v>1683</v>
      </c>
      <c r="N87" s="1734">
        <v>3</v>
      </c>
    </row>
    <row r="88" spans="1:15">
      <c r="A88" s="1237">
        <v>3</v>
      </c>
      <c r="B88" s="797"/>
      <c r="C88" s="759" t="s">
        <v>561</v>
      </c>
      <c r="D88" s="759" t="s">
        <v>562</v>
      </c>
      <c r="E88" s="759" t="s">
        <v>563</v>
      </c>
      <c r="F88" s="759" t="s">
        <v>564</v>
      </c>
      <c r="G88" s="759" t="s">
        <v>565</v>
      </c>
      <c r="H88" s="759" t="s">
        <v>566</v>
      </c>
      <c r="I88" s="759" t="s">
        <v>567</v>
      </c>
      <c r="J88" s="759" t="s">
        <v>568</v>
      </c>
      <c r="K88" s="759" t="s">
        <v>569</v>
      </c>
      <c r="L88" s="759" t="s">
        <v>859</v>
      </c>
      <c r="M88" s="759" t="s">
        <v>74</v>
      </c>
      <c r="N88" s="798"/>
    </row>
    <row r="89" spans="1:15" ht="45">
      <c r="A89"/>
      <c r="B89" s="329" t="s">
        <v>1412</v>
      </c>
      <c r="C89" s="362" t="s">
        <v>27</v>
      </c>
      <c r="D89" s="362" t="s">
        <v>458</v>
      </c>
      <c r="E89" s="362" t="s">
        <v>482</v>
      </c>
      <c r="F89" s="362" t="s">
        <v>483</v>
      </c>
      <c r="G89" s="362" t="s">
        <v>1411</v>
      </c>
      <c r="H89" s="362" t="s">
        <v>484</v>
      </c>
      <c r="I89" s="362" t="s">
        <v>485</v>
      </c>
      <c r="J89" s="362" t="s">
        <v>282</v>
      </c>
      <c r="K89" s="362" t="s">
        <v>486</v>
      </c>
      <c r="L89" s="1025" t="s">
        <v>1041</v>
      </c>
      <c r="M89" s="793"/>
      <c r="N89" s="757" t="s">
        <v>111</v>
      </c>
    </row>
    <row r="90" spans="1:15" ht="13.5" thickBot="1">
      <c r="A90"/>
      <c r="B90" s="794" t="s">
        <v>1563</v>
      </c>
      <c r="C90" s="120" t="s">
        <v>76</v>
      </c>
      <c r="D90" s="120" t="s">
        <v>76</v>
      </c>
      <c r="E90" s="120" t="s">
        <v>76</v>
      </c>
      <c r="F90" s="120" t="s">
        <v>76</v>
      </c>
      <c r="G90" s="120" t="s">
        <v>76</v>
      </c>
      <c r="H90" s="120" t="s">
        <v>76</v>
      </c>
      <c r="I90" s="120" t="s">
        <v>76</v>
      </c>
      <c r="J90" s="120" t="s">
        <v>76</v>
      </c>
      <c r="K90" s="120" t="s">
        <v>76</v>
      </c>
      <c r="L90" s="120" t="s">
        <v>76</v>
      </c>
      <c r="M90" s="711" t="s">
        <v>75</v>
      </c>
      <c r="N90" s="789" t="s">
        <v>112</v>
      </c>
    </row>
    <row r="91" spans="1:15" ht="18.75" customHeight="1">
      <c r="A91"/>
      <c r="B91" s="795" t="s">
        <v>635</v>
      </c>
      <c r="C91" s="721">
        <f>SUM(D91:L91)</f>
        <v>0</v>
      </c>
      <c r="D91" s="1128">
        <f>D97-SUM(D92:D96)</f>
        <v>0</v>
      </c>
      <c r="E91" s="1128">
        <f t="shared" ref="E91:L91" si="14">E97-SUM(E92:E96)</f>
        <v>0</v>
      </c>
      <c r="F91" s="1128">
        <f t="shared" si="14"/>
        <v>0</v>
      </c>
      <c r="G91" s="1128">
        <f t="shared" si="14"/>
        <v>0</v>
      </c>
      <c r="H91" s="1128">
        <f t="shared" si="14"/>
        <v>0</v>
      </c>
      <c r="I91" s="1128">
        <f t="shared" si="14"/>
        <v>0</v>
      </c>
      <c r="J91" s="1128">
        <f t="shared" si="14"/>
        <v>0</v>
      </c>
      <c r="K91" s="1128">
        <f t="shared" si="14"/>
        <v>0</v>
      </c>
      <c r="L91" s="1128">
        <f t="shared" si="14"/>
        <v>0</v>
      </c>
      <c r="M91" s="711" t="s">
        <v>11</v>
      </c>
      <c r="N91" s="278" t="s">
        <v>77</v>
      </c>
      <c r="O91" s="147"/>
    </row>
    <row r="92" spans="1:15" ht="18.75" customHeight="1">
      <c r="A92"/>
      <c r="B92" s="795" t="s">
        <v>1413</v>
      </c>
      <c r="C92" s="721">
        <f>SUM(D92:L92)</f>
        <v>0</v>
      </c>
      <c r="D92" s="716"/>
      <c r="E92" s="716"/>
      <c r="F92" s="716"/>
      <c r="G92" s="716"/>
      <c r="H92" s="716"/>
      <c r="I92" s="716"/>
      <c r="J92" s="716"/>
      <c r="K92" s="716"/>
      <c r="L92" s="1057"/>
      <c r="M92" s="711" t="s">
        <v>25</v>
      </c>
      <c r="N92" s="278" t="s">
        <v>77</v>
      </c>
    </row>
    <row r="93" spans="1:15" ht="28.5" customHeight="1">
      <c r="A93"/>
      <c r="B93" s="796" t="s">
        <v>1307</v>
      </c>
      <c r="C93" s="721">
        <f t="shared" ref="C93:C97" si="15">SUM(D93:L93)</f>
        <v>0</v>
      </c>
      <c r="D93" s="716"/>
      <c r="E93" s="716"/>
      <c r="F93" s="716"/>
      <c r="G93" s="716"/>
      <c r="H93" s="716"/>
      <c r="I93" s="716"/>
      <c r="J93" s="716"/>
      <c r="K93" s="716"/>
      <c r="L93" s="1057"/>
      <c r="M93" s="711" t="s">
        <v>207</v>
      </c>
      <c r="N93" s="278" t="s">
        <v>77</v>
      </c>
    </row>
    <row r="94" spans="1:15" s="137" customFormat="1" ht="18.75" customHeight="1">
      <c r="A94"/>
      <c r="B94" s="795" t="s">
        <v>1322</v>
      </c>
      <c r="C94" s="721">
        <f t="shared" si="15"/>
        <v>0</v>
      </c>
      <c r="D94" s="716"/>
      <c r="E94" s="716"/>
      <c r="F94" s="716"/>
      <c r="G94" s="716"/>
      <c r="H94" s="716"/>
      <c r="I94" s="716"/>
      <c r="J94" s="716"/>
      <c r="K94" s="716"/>
      <c r="L94" s="1057"/>
      <c r="M94" s="711" t="s">
        <v>655</v>
      </c>
      <c r="N94" s="278" t="s">
        <v>77</v>
      </c>
    </row>
    <row r="95" spans="1:15" ht="18.75" customHeight="1">
      <c r="A95"/>
      <c r="B95" s="795" t="s">
        <v>669</v>
      </c>
      <c r="C95" s="721">
        <f t="shared" si="15"/>
        <v>0</v>
      </c>
      <c r="D95" s="716"/>
      <c r="E95" s="716"/>
      <c r="F95" s="716"/>
      <c r="G95" s="716"/>
      <c r="H95" s="716"/>
      <c r="I95" s="716"/>
      <c r="J95" s="716"/>
      <c r="K95" s="716"/>
      <c r="L95" s="1057"/>
      <c r="M95" s="711" t="s">
        <v>723</v>
      </c>
      <c r="N95" s="266" t="s">
        <v>141</v>
      </c>
    </row>
    <row r="96" spans="1:15" ht="18.75" customHeight="1" thickBot="1">
      <c r="A96"/>
      <c r="B96" s="795" t="s">
        <v>488</v>
      </c>
      <c r="C96" s="721">
        <f t="shared" si="15"/>
        <v>0</v>
      </c>
      <c r="D96" s="1097"/>
      <c r="E96" s="1097"/>
      <c r="F96" s="1097"/>
      <c r="G96" s="1097"/>
      <c r="H96" s="1097"/>
      <c r="I96" s="1097"/>
      <c r="J96" s="1097"/>
      <c r="K96" s="1097"/>
      <c r="L96" s="1097"/>
      <c r="M96" s="711" t="s">
        <v>26</v>
      </c>
      <c r="N96" s="278" t="s">
        <v>77</v>
      </c>
    </row>
    <row r="97" spans="1:15" ht="18.75" customHeight="1">
      <c r="A97"/>
      <c r="B97" s="565" t="s">
        <v>1564</v>
      </c>
      <c r="C97" s="351">
        <f t="shared" si="15"/>
        <v>0</v>
      </c>
      <c r="D97" s="351">
        <f t="shared" ref="D97:L97" si="16">D28-D44</f>
        <v>0</v>
      </c>
      <c r="E97" s="351">
        <f t="shared" si="16"/>
        <v>0</v>
      </c>
      <c r="F97" s="351">
        <f t="shared" si="16"/>
        <v>0</v>
      </c>
      <c r="G97" s="351">
        <f t="shared" si="16"/>
        <v>0</v>
      </c>
      <c r="H97" s="351">
        <f t="shared" si="16"/>
        <v>0</v>
      </c>
      <c r="I97" s="351">
        <f t="shared" si="16"/>
        <v>0</v>
      </c>
      <c r="J97" s="351">
        <f t="shared" si="16"/>
        <v>0</v>
      </c>
      <c r="K97" s="351">
        <f t="shared" si="16"/>
        <v>0</v>
      </c>
      <c r="L97" s="351">
        <f t="shared" si="16"/>
        <v>0</v>
      </c>
      <c r="M97" s="711" t="s">
        <v>208</v>
      </c>
      <c r="N97" s="278" t="s">
        <v>77</v>
      </c>
    </row>
    <row r="98" spans="1:15" s="1323" customFormat="1" ht="18.75" customHeight="1">
      <c r="A98" s="1649"/>
      <c r="B98" s="103"/>
      <c r="C98" s="1218"/>
      <c r="D98" s="1218"/>
      <c r="E98" s="1218"/>
      <c r="F98" s="1218"/>
      <c r="G98" s="1218"/>
      <c r="H98" s="1218"/>
      <c r="I98" s="1218"/>
      <c r="J98" s="1218"/>
      <c r="K98" s="1218"/>
      <c r="L98" s="1218"/>
    </row>
    <row r="99" spans="1:15">
      <c r="A99"/>
      <c r="B99"/>
      <c r="C99"/>
      <c r="D99"/>
      <c r="E99"/>
      <c r="F99"/>
      <c r="G99"/>
      <c r="H99"/>
      <c r="I99"/>
      <c r="J99"/>
      <c r="K99"/>
      <c r="L99"/>
      <c r="M99" s="1734" t="s">
        <v>1683</v>
      </c>
      <c r="N99" s="1734">
        <v>4</v>
      </c>
      <c r="O99"/>
    </row>
    <row r="100" spans="1:15">
      <c r="A100" s="1237">
        <v>4</v>
      </c>
      <c r="B100" s="791"/>
      <c r="C100" s="1191" t="s">
        <v>570</v>
      </c>
      <c r="D100" s="1191" t="s">
        <v>571</v>
      </c>
      <c r="E100" s="1191" t="s">
        <v>572</v>
      </c>
      <c r="F100" s="1191" t="s">
        <v>573</v>
      </c>
      <c r="G100" s="1191" t="s">
        <v>574</v>
      </c>
      <c r="H100" s="1191" t="s">
        <v>575</v>
      </c>
      <c r="I100" s="1191" t="s">
        <v>576</v>
      </c>
      <c r="J100" s="1191" t="s">
        <v>577</v>
      </c>
      <c r="K100" s="1191" t="s">
        <v>578</v>
      </c>
      <c r="L100" s="1191" t="s">
        <v>860</v>
      </c>
      <c r="M100" s="1191" t="s">
        <v>74</v>
      </c>
      <c r="N100" s="792"/>
    </row>
    <row r="101" spans="1:15" ht="45">
      <c r="A101"/>
      <c r="B101" s="342" t="s">
        <v>1565</v>
      </c>
      <c r="C101" s="362" t="s">
        <v>27</v>
      </c>
      <c r="D101" s="362" t="s">
        <v>458</v>
      </c>
      <c r="E101" s="362" t="s">
        <v>482</v>
      </c>
      <c r="F101" s="362" t="s">
        <v>483</v>
      </c>
      <c r="G101" s="1665" t="s">
        <v>1411</v>
      </c>
      <c r="H101" s="362" t="s">
        <v>484</v>
      </c>
      <c r="I101" s="362" t="s">
        <v>485</v>
      </c>
      <c r="J101" s="1665" t="s">
        <v>282</v>
      </c>
      <c r="K101" s="362" t="s">
        <v>486</v>
      </c>
      <c r="L101" s="1025" t="s">
        <v>1041</v>
      </c>
      <c r="M101" s="793"/>
      <c r="N101" s="790"/>
    </row>
    <row r="102" spans="1:15" ht="13.5" thickBot="1">
      <c r="A102"/>
      <c r="B102" s="794"/>
      <c r="C102" s="120" t="s">
        <v>76</v>
      </c>
      <c r="D102" s="120" t="s">
        <v>76</v>
      </c>
      <c r="E102" s="120" t="s">
        <v>76</v>
      </c>
      <c r="F102" s="120" t="s">
        <v>76</v>
      </c>
      <c r="G102" s="120" t="s">
        <v>76</v>
      </c>
      <c r="H102" s="120" t="s">
        <v>76</v>
      </c>
      <c r="I102" s="120" t="s">
        <v>76</v>
      </c>
      <c r="J102" s="120" t="s">
        <v>76</v>
      </c>
      <c r="K102" s="120" t="s">
        <v>76</v>
      </c>
      <c r="L102" s="120" t="s">
        <v>76</v>
      </c>
      <c r="M102" s="711" t="s">
        <v>75</v>
      </c>
      <c r="N102" s="789" t="s">
        <v>112</v>
      </c>
    </row>
    <row r="103" spans="1:15" ht="18.75" customHeight="1">
      <c r="A103"/>
      <c r="B103" s="795" t="s">
        <v>635</v>
      </c>
      <c r="C103" s="721">
        <f>SUM(D103:L103)</f>
        <v>0</v>
      </c>
      <c r="D103" s="1128">
        <f>D109-SUM(D104:D108)</f>
        <v>0</v>
      </c>
      <c r="E103" s="1128">
        <f t="shared" ref="E103:L103" si="17">E109-SUM(E104:E108)</f>
        <v>0</v>
      </c>
      <c r="F103" s="1128">
        <f t="shared" si="17"/>
        <v>0</v>
      </c>
      <c r="G103" s="1128">
        <f t="shared" si="17"/>
        <v>0</v>
      </c>
      <c r="H103" s="1128">
        <f t="shared" si="17"/>
        <v>0</v>
      </c>
      <c r="I103" s="1128">
        <f t="shared" si="17"/>
        <v>0</v>
      </c>
      <c r="J103" s="1128">
        <f t="shared" si="17"/>
        <v>0</v>
      </c>
      <c r="K103" s="1128">
        <f t="shared" si="17"/>
        <v>0</v>
      </c>
      <c r="L103" s="1128">
        <f t="shared" si="17"/>
        <v>0</v>
      </c>
      <c r="M103" s="711" t="s">
        <v>11</v>
      </c>
      <c r="N103" s="278" t="s">
        <v>77</v>
      </c>
    </row>
    <row r="104" spans="1:15" ht="18.75" customHeight="1">
      <c r="A104"/>
      <c r="B104" s="795" t="s">
        <v>1413</v>
      </c>
      <c r="C104" s="721">
        <f t="shared" ref="C104:C109" si="18">SUM(D104:L104)</f>
        <v>0</v>
      </c>
      <c r="D104" s="725"/>
      <c r="E104" s="725"/>
      <c r="F104" s="725"/>
      <c r="G104" s="725"/>
      <c r="H104" s="725"/>
      <c r="I104" s="725"/>
      <c r="J104" s="725"/>
      <c r="K104" s="725"/>
      <c r="L104" s="1058"/>
      <c r="M104" s="711" t="s">
        <v>25</v>
      </c>
      <c r="N104" s="278" t="s">
        <v>77</v>
      </c>
    </row>
    <row r="105" spans="1:15" ht="30" customHeight="1">
      <c r="A105"/>
      <c r="B105" s="796" t="s">
        <v>1307</v>
      </c>
      <c r="C105" s="721">
        <f t="shared" si="18"/>
        <v>0</v>
      </c>
      <c r="D105" s="725"/>
      <c r="E105" s="725"/>
      <c r="F105" s="725"/>
      <c r="G105" s="725"/>
      <c r="H105" s="725"/>
      <c r="I105" s="725"/>
      <c r="J105" s="725"/>
      <c r="K105" s="725"/>
      <c r="L105" s="1058"/>
      <c r="M105" s="711" t="s">
        <v>207</v>
      </c>
      <c r="N105" s="278" t="s">
        <v>77</v>
      </c>
    </row>
    <row r="106" spans="1:15" s="137" customFormat="1" ht="18.75" customHeight="1">
      <c r="A106"/>
      <c r="B106" s="795" t="s">
        <v>1322</v>
      </c>
      <c r="C106" s="721">
        <f t="shared" si="18"/>
        <v>0</v>
      </c>
      <c r="D106" s="725"/>
      <c r="E106" s="725"/>
      <c r="F106" s="725"/>
      <c r="G106" s="725"/>
      <c r="H106" s="725"/>
      <c r="I106" s="725"/>
      <c r="J106" s="725"/>
      <c r="K106" s="725"/>
      <c r="L106" s="1058"/>
      <c r="M106" s="711" t="s">
        <v>655</v>
      </c>
      <c r="N106" s="278" t="s">
        <v>77</v>
      </c>
    </row>
    <row r="107" spans="1:15" ht="18.75" customHeight="1">
      <c r="A107"/>
      <c r="B107" s="795" t="s">
        <v>669</v>
      </c>
      <c r="C107" s="721">
        <f t="shared" si="18"/>
        <v>0</v>
      </c>
      <c r="D107" s="725"/>
      <c r="E107" s="725"/>
      <c r="F107" s="725"/>
      <c r="G107" s="725"/>
      <c r="H107" s="725"/>
      <c r="I107" s="725"/>
      <c r="J107" s="725"/>
      <c r="K107" s="725"/>
      <c r="L107" s="1058"/>
      <c r="M107" s="711" t="s">
        <v>734</v>
      </c>
      <c r="N107" s="266" t="s">
        <v>141</v>
      </c>
    </row>
    <row r="108" spans="1:15" ht="18.75" customHeight="1" thickBot="1">
      <c r="A108"/>
      <c r="B108" s="795" t="s">
        <v>488</v>
      </c>
      <c r="C108" s="721">
        <f t="shared" si="18"/>
        <v>0</v>
      </c>
      <c r="D108" s="1089"/>
      <c r="E108" s="1089"/>
      <c r="F108" s="1089"/>
      <c r="G108" s="1089"/>
      <c r="H108" s="1089"/>
      <c r="I108" s="1089"/>
      <c r="J108" s="1089"/>
      <c r="K108" s="1089"/>
      <c r="L108" s="1089"/>
      <c r="M108" s="711" t="s">
        <v>26</v>
      </c>
      <c r="N108" s="266" t="s">
        <v>77</v>
      </c>
    </row>
    <row r="109" spans="1:15" ht="18.75" customHeight="1">
      <c r="A109"/>
      <c r="B109" s="285" t="s">
        <v>1566</v>
      </c>
      <c r="C109" s="351">
        <f t="shared" si="18"/>
        <v>0</v>
      </c>
      <c r="D109" s="351">
        <f t="shared" ref="D109:L109" si="19">D13-D32</f>
        <v>0</v>
      </c>
      <c r="E109" s="351">
        <f t="shared" si="19"/>
        <v>0</v>
      </c>
      <c r="F109" s="351">
        <f t="shared" si="19"/>
        <v>0</v>
      </c>
      <c r="G109" s="351">
        <f t="shared" si="19"/>
        <v>0</v>
      </c>
      <c r="H109" s="351">
        <f t="shared" si="19"/>
        <v>0</v>
      </c>
      <c r="I109" s="351">
        <f t="shared" si="19"/>
        <v>0</v>
      </c>
      <c r="J109" s="351">
        <f t="shared" si="19"/>
        <v>0</v>
      </c>
      <c r="K109" s="351">
        <f t="shared" si="19"/>
        <v>0</v>
      </c>
      <c r="L109" s="351">
        <f t="shared" si="19"/>
        <v>0</v>
      </c>
      <c r="M109" s="711" t="s">
        <v>208</v>
      </c>
      <c r="N109" s="394" t="s">
        <v>77</v>
      </c>
    </row>
    <row r="110" spans="1:15">
      <c r="A110"/>
      <c r="B110" s="91"/>
      <c r="C110" s="33"/>
      <c r="D110" s="33"/>
      <c r="E110" s="33"/>
      <c r="F110" s="33"/>
      <c r="G110" s="33"/>
      <c r="H110" s="33"/>
      <c r="I110" s="33"/>
      <c r="J110" s="33"/>
      <c r="K110" s="33"/>
      <c r="L110" s="33"/>
      <c r="M110" s="33"/>
      <c r="N110" s="33"/>
    </row>
    <row r="111" spans="1:15">
      <c r="A111"/>
    </row>
    <row r="112" spans="1:15">
      <c r="A112"/>
    </row>
    <row r="113" spans="1:1">
      <c r="A113"/>
    </row>
    <row r="114" spans="1:1">
      <c r="A114"/>
    </row>
    <row r="115" spans="1:1">
      <c r="A115"/>
    </row>
    <row r="116" spans="1:1">
      <c r="A116"/>
    </row>
    <row r="117" spans="1:1">
      <c r="A117"/>
    </row>
    <row r="118" spans="1:1">
      <c r="A118"/>
    </row>
    <row r="119" spans="1:1">
      <c r="A119"/>
    </row>
    <row r="120" spans="1:1">
      <c r="A120"/>
    </row>
    <row r="121" spans="1:1">
      <c r="A121"/>
    </row>
    <row r="122" spans="1:1">
      <c r="A122"/>
    </row>
    <row r="123" spans="1:1">
      <c r="A123"/>
    </row>
    <row r="124" spans="1:1">
      <c r="A124"/>
    </row>
    <row r="125" spans="1:1">
      <c r="A125"/>
    </row>
    <row r="126" spans="1:1">
      <c r="A126"/>
    </row>
    <row r="127" spans="1:1">
      <c r="A127"/>
    </row>
    <row r="128" spans="1:1">
      <c r="A128"/>
    </row>
    <row r="129" spans="1:1">
      <c r="A129"/>
    </row>
    <row r="130" spans="1:1">
      <c r="A130"/>
    </row>
    <row r="131" spans="1:1">
      <c r="A131"/>
    </row>
    <row r="132" spans="1:1">
      <c r="A132"/>
    </row>
    <row r="133" spans="1:1">
      <c r="A133"/>
    </row>
    <row r="134" spans="1:1">
      <c r="A134"/>
    </row>
    <row r="135" spans="1:1">
      <c r="A135"/>
    </row>
    <row r="136" spans="1:1">
      <c r="A136"/>
    </row>
  </sheetData>
  <sheetProtection password="D5A2" sheet="1" objects="1" scenarios="1"/>
  <dataValidations count="6">
    <dataValidation type="decimal" operator="greaterThanOrEqual" allowBlank="1" showInputMessage="1" showErrorMessage="1" sqref="D91:L95 D103:L107">
      <formula1>0</formula1>
    </dataValidation>
    <dataValidation allowBlank="1" showInputMessage="1" showErrorMessage="1" promptTitle="Charitable funds for new FTs" prompt="Please allocate out your opening depreciation using subcode 175 below." sqref="O14"/>
    <dataValidation allowBlank="1" showInputMessage="1" showErrorMessage="1" promptTitle="Charitable funds for new FTs" prompt="Please allocate out your opening depreciation using subcode 375 below." sqref="O53"/>
    <dataValidation allowBlank="1" showInputMessage="1" showErrorMessage="1" promptTitle="Charitable funds opening balance" prompt="Please allocate out the opening accumulated depreciation balance on your charitable funds using subcode 360 below." sqref="O50"/>
    <dataValidation allowBlank="1" showInputMessage="1" showErrorMessage="1" promptTitle="Charities absorption transfers" prompt="The accumulated depreciation transferred can be recorded using subcode 177 below. This will gross up the recorded cost." sqref="O15"/>
    <dataValidation allowBlank="1" showInputMessage="1" showErrorMessage="1" promptTitle="Consolidated charity donations" prompt="Where a charitable fund has been consolidated and income recognised for a capital donation has been eliminated from the Trust income statement, the addition in PPE should also be reclassified from 'donated' to 'purchased' at the group level." sqref="O18:O19"/>
  </dataValidations>
  <printOptions gridLinesSet="0"/>
  <pageMargins left="0.74803149606299213" right="0.35433070866141736" top="0.35433070866141736" bottom="0.39370078740157483" header="0.19685039370078741" footer="0.19685039370078741"/>
  <pageSetup paperSize="9" scale="42" fitToHeight="2" orientation="portrait" horizontalDpi="300" verticalDpi="300" r:id="rId1"/>
  <headerFooter alignWithMargins="0"/>
  <ignoredErrors>
    <ignoredError sqref="C10:L10 C90:L90 C102:L102 C49:L49 M91:M97 M103:M109 M40:M44 M24:M28 M81:M85 M63:M68 M55:M56 M16 M18:M19 M35 M11 M30 M12 M31 M50:M51 M70:M71 M58:M59 M61 M75:M76 M13:M14 M32:M33 M52:M53 M72:M73"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L35"/>
  <sheetViews>
    <sheetView showGridLines="0" zoomScale="80" zoomScaleNormal="80" workbookViewId="0">
      <selection activeCell="B4" sqref="B4"/>
    </sheetView>
  </sheetViews>
  <sheetFormatPr defaultColWidth="10.7109375" defaultRowHeight="12.75"/>
  <cols>
    <col min="1" max="1" width="6.42578125" style="17" customWidth="1"/>
    <col min="2" max="2" width="48.140625" style="19" customWidth="1"/>
    <col min="3" max="3" width="12" style="17" bestFit="1" customWidth="1"/>
    <col min="4" max="7" width="13" style="17" customWidth="1"/>
    <col min="8" max="8" width="14.5703125" style="17" customWidth="1"/>
    <col min="9" max="9" width="12.85546875" style="17" customWidth="1"/>
    <col min="10" max="10" width="13.140625" style="17" bestFit="1" customWidth="1"/>
    <col min="11" max="11" width="12.5703125" style="17" bestFit="1" customWidth="1"/>
    <col min="12" max="12" width="13.42578125" style="17" customWidth="1"/>
    <col min="13" max="13" width="12.5703125" style="17" customWidth="1"/>
    <col min="14" max="14" width="13.140625" style="17" bestFit="1" customWidth="1"/>
    <col min="15" max="15" width="10.5703125" style="17" bestFit="1" customWidth="1"/>
    <col min="16" max="16" width="8.5703125" style="17" customWidth="1"/>
    <col min="17" max="16384" width="10.7109375" style="17"/>
  </cols>
  <sheetData>
    <row r="1" spans="1:8" ht="15.75">
      <c r="A1" s="1237"/>
      <c r="B1" s="1257" t="s">
        <v>1138</v>
      </c>
      <c r="C1" s="33"/>
      <c r="D1" s="33"/>
      <c r="E1" s="33"/>
      <c r="F1" s="33"/>
      <c r="G1" s="33"/>
      <c r="H1" s="33"/>
    </row>
    <row r="2" spans="1:8">
      <c r="A2" s="1237"/>
      <c r="B2" s="42"/>
      <c r="C2" s="33"/>
      <c r="D2" s="33"/>
      <c r="E2" s="33"/>
      <c r="F2" s="33"/>
      <c r="G2" s="33"/>
      <c r="H2" s="33"/>
    </row>
    <row r="3" spans="1:8">
      <c r="A3" s="1237"/>
      <c r="B3" s="43" t="s">
        <v>1506</v>
      </c>
      <c r="C3" s="33"/>
      <c r="D3" s="33"/>
      <c r="E3" s="33"/>
      <c r="F3" s="33"/>
      <c r="G3" s="33"/>
      <c r="H3" s="33"/>
    </row>
    <row r="4" spans="1:8">
      <c r="A4" s="1237"/>
      <c r="B4" s="96" t="s">
        <v>514</v>
      </c>
      <c r="C4" s="33"/>
      <c r="D4" s="33"/>
      <c r="E4" s="33"/>
      <c r="F4" s="33"/>
      <c r="G4" s="33"/>
      <c r="H4" s="33"/>
    </row>
    <row r="5" spans="1:8">
      <c r="A5" s="1237"/>
      <c r="B5" s="34"/>
      <c r="C5" s="33"/>
      <c r="D5" s="33"/>
      <c r="E5" s="33"/>
      <c r="F5" s="33"/>
      <c r="G5" s="33"/>
      <c r="H5" s="33"/>
    </row>
    <row r="6" spans="1:8">
      <c r="A6" s="1237"/>
      <c r="B6" s="43" t="s">
        <v>42</v>
      </c>
      <c r="C6" s="33"/>
      <c r="D6" s="33"/>
      <c r="E6" s="33"/>
      <c r="F6" s="33"/>
      <c r="G6" s="33"/>
      <c r="H6" s="33"/>
    </row>
    <row r="7" spans="1:8" s="998" customFormat="1">
      <c r="A7" s="1237"/>
      <c r="B7" s="356"/>
      <c r="C7" s="1004"/>
      <c r="D7" s="1004"/>
      <c r="E7" s="1734" t="s">
        <v>1683</v>
      </c>
      <c r="F7" s="1734">
        <v>5</v>
      </c>
      <c r="G7" s="1004"/>
      <c r="H7" s="1004"/>
    </row>
    <row r="8" spans="1:8">
      <c r="A8" s="1237">
        <v>5</v>
      </c>
      <c r="B8" s="392"/>
      <c r="C8" s="3" t="s">
        <v>364</v>
      </c>
      <c r="D8" s="3" t="s">
        <v>579</v>
      </c>
      <c r="E8" s="3" t="s">
        <v>74</v>
      </c>
      <c r="F8" s="383"/>
      <c r="G8" s="1643"/>
      <c r="H8" s="1004"/>
    </row>
    <row r="9" spans="1:8" ht="18.75" customHeight="1">
      <c r="A9" s="1237"/>
      <c r="B9" s="348" t="s">
        <v>1301</v>
      </c>
      <c r="C9" s="361" t="s">
        <v>1415</v>
      </c>
      <c r="D9" s="317" t="s">
        <v>1416</v>
      </c>
      <c r="E9" s="372"/>
      <c r="F9" s="382" t="s">
        <v>111</v>
      </c>
      <c r="G9" s="1004"/>
      <c r="H9" s="1004"/>
    </row>
    <row r="10" spans="1:8" ht="18.75" customHeight="1">
      <c r="A10" s="1237"/>
      <c r="B10" s="409"/>
      <c r="C10" s="404" t="s">
        <v>280</v>
      </c>
      <c r="D10" s="384" t="s">
        <v>280</v>
      </c>
      <c r="E10" s="4" t="s">
        <v>75</v>
      </c>
      <c r="F10" s="382" t="s">
        <v>112</v>
      </c>
      <c r="G10" s="33"/>
      <c r="H10" s="33"/>
    </row>
    <row r="11" spans="1:8" s="18" customFormat="1" ht="18.75" customHeight="1">
      <c r="A11" s="1237"/>
      <c r="B11" s="375" t="s">
        <v>281</v>
      </c>
      <c r="C11" s="393"/>
      <c r="D11" s="393"/>
      <c r="E11" s="315"/>
      <c r="F11" s="377" t="s">
        <v>141</v>
      </c>
      <c r="G11" s="54"/>
      <c r="H11" s="54"/>
    </row>
    <row r="12" spans="1:8" s="18" customFormat="1" ht="18.75" customHeight="1">
      <c r="A12" s="1237"/>
      <c r="B12" s="385" t="s">
        <v>282</v>
      </c>
      <c r="C12" s="352"/>
      <c r="D12" s="352"/>
      <c r="E12" s="4">
        <v>110</v>
      </c>
      <c r="F12" s="377" t="s">
        <v>141</v>
      </c>
      <c r="G12" s="54"/>
      <c r="H12" s="54"/>
    </row>
    <row r="13" spans="1:8" s="18" customFormat="1" ht="18.75" customHeight="1">
      <c r="A13" s="1237"/>
      <c r="B13" s="385" t="s">
        <v>64</v>
      </c>
      <c r="C13" s="352"/>
      <c r="D13" s="352"/>
      <c r="E13" s="4">
        <v>120</v>
      </c>
      <c r="F13" s="377" t="s">
        <v>141</v>
      </c>
      <c r="G13" s="54"/>
      <c r="H13" s="54"/>
    </row>
    <row r="14" spans="1:8" s="18" customFormat="1" ht="18.75" customHeight="1">
      <c r="A14" s="1237"/>
      <c r="B14" s="385" t="s">
        <v>49</v>
      </c>
      <c r="C14" s="352"/>
      <c r="D14" s="352"/>
      <c r="E14" s="4">
        <v>130</v>
      </c>
      <c r="F14" s="377" t="s">
        <v>141</v>
      </c>
      <c r="G14" s="54"/>
      <c r="H14" s="54"/>
    </row>
    <row r="15" spans="1:8" s="18" customFormat="1" ht="18.75" customHeight="1">
      <c r="A15" s="1237"/>
      <c r="B15" s="311" t="s">
        <v>477</v>
      </c>
      <c r="C15" s="393"/>
      <c r="D15" s="393"/>
      <c r="E15" s="315"/>
      <c r="F15" s="377" t="s">
        <v>141</v>
      </c>
      <c r="G15" s="54"/>
      <c r="H15" s="54"/>
    </row>
    <row r="16" spans="1:8" s="18" customFormat="1" ht="18.75" customHeight="1">
      <c r="A16" s="1237"/>
      <c r="B16" s="385" t="s">
        <v>283</v>
      </c>
      <c r="C16" s="352"/>
      <c r="D16" s="352"/>
      <c r="E16" s="4">
        <v>160</v>
      </c>
      <c r="F16" s="377" t="s">
        <v>141</v>
      </c>
      <c r="G16" s="54"/>
      <c r="H16" s="54"/>
    </row>
    <row r="17" spans="1:12" s="18" customFormat="1" ht="18.75" customHeight="1">
      <c r="A17" s="1237"/>
      <c r="B17" s="385" t="s">
        <v>1414</v>
      </c>
      <c r="C17" s="352"/>
      <c r="D17" s="352"/>
      <c r="E17" s="4">
        <v>170</v>
      </c>
      <c r="F17" s="377" t="s">
        <v>141</v>
      </c>
      <c r="G17" s="54"/>
      <c r="H17" s="54"/>
    </row>
    <row r="18" spans="1:12" s="18" customFormat="1" ht="18.75" customHeight="1">
      <c r="A18" s="1237"/>
      <c r="B18" s="385" t="s">
        <v>284</v>
      </c>
      <c r="C18" s="352"/>
      <c r="D18" s="352"/>
      <c r="E18" s="4">
        <v>180</v>
      </c>
      <c r="F18" s="377" t="s">
        <v>141</v>
      </c>
      <c r="G18" s="54"/>
      <c r="H18" s="54"/>
    </row>
    <row r="19" spans="1:12" s="18" customFormat="1" ht="18.75" customHeight="1">
      <c r="A19" s="1237"/>
      <c r="B19" s="385" t="s">
        <v>49</v>
      </c>
      <c r="C19" s="352"/>
      <c r="D19" s="352"/>
      <c r="E19" s="4">
        <v>190</v>
      </c>
      <c r="F19" s="377" t="s">
        <v>141</v>
      </c>
      <c r="G19" s="54"/>
      <c r="H19" s="54"/>
    </row>
    <row r="20" spans="1:12" s="18" customFormat="1" ht="18.75" customHeight="1">
      <c r="A20" s="1237"/>
      <c r="B20" s="385" t="s">
        <v>52</v>
      </c>
      <c r="C20" s="352"/>
      <c r="D20" s="352"/>
      <c r="E20" s="4">
        <v>201</v>
      </c>
      <c r="F20" s="377" t="s">
        <v>141</v>
      </c>
      <c r="G20" s="54"/>
      <c r="H20" s="54"/>
    </row>
    <row r="21" spans="1:12">
      <c r="A21" s="1237"/>
      <c r="B21" s="37"/>
      <c r="C21" s="33"/>
      <c r="D21" s="33"/>
      <c r="E21" s="33"/>
      <c r="F21" s="33"/>
      <c r="G21" s="33"/>
      <c r="H21" s="33"/>
    </row>
    <row r="22" spans="1:12" s="353" customFormat="1">
      <c r="A22" s="1237"/>
      <c r="B22" s="356"/>
      <c r="C22" s="354"/>
      <c r="D22" s="354"/>
      <c r="E22" s="1734" t="s">
        <v>1683</v>
      </c>
      <c r="F22" s="1734">
        <v>6</v>
      </c>
      <c r="G22" s="354"/>
      <c r="H22" s="354"/>
    </row>
    <row r="23" spans="1:12">
      <c r="A23" s="1237">
        <v>6</v>
      </c>
      <c r="B23" s="387"/>
      <c r="C23" s="3" t="s">
        <v>580</v>
      </c>
      <c r="D23" s="3" t="s">
        <v>581</v>
      </c>
      <c r="E23" s="3" t="s">
        <v>74</v>
      </c>
      <c r="F23" s="383"/>
      <c r="G23" s="1643"/>
      <c r="H23" s="1004"/>
      <c r="I23" s="33"/>
      <c r="J23" s="33"/>
      <c r="K23" s="33"/>
      <c r="L23" s="33"/>
    </row>
    <row r="24" spans="1:12" ht="25.5">
      <c r="A24" s="1237"/>
      <c r="B24" s="2" t="s">
        <v>1302</v>
      </c>
      <c r="C24" s="952" t="s">
        <v>1415</v>
      </c>
      <c r="D24" s="317" t="s">
        <v>1416</v>
      </c>
      <c r="E24" s="372"/>
      <c r="F24" s="382" t="s">
        <v>111</v>
      </c>
      <c r="G24" s="33"/>
      <c r="H24" s="33"/>
      <c r="I24" s="33"/>
      <c r="J24" s="33"/>
      <c r="K24" s="33"/>
      <c r="L24" s="33"/>
    </row>
    <row r="25" spans="1:12">
      <c r="A25" s="1237"/>
      <c r="B25" s="409"/>
      <c r="C25" s="404" t="s">
        <v>280</v>
      </c>
      <c r="D25" s="138" t="s">
        <v>280</v>
      </c>
      <c r="E25" s="4" t="s">
        <v>75</v>
      </c>
      <c r="F25" s="396" t="s">
        <v>112</v>
      </c>
      <c r="G25" s="33"/>
      <c r="H25" s="33"/>
      <c r="I25" s="33"/>
      <c r="J25" s="33"/>
      <c r="K25" s="33"/>
      <c r="L25" s="33"/>
    </row>
    <row r="26" spans="1:12" ht="18.75" customHeight="1">
      <c r="A26" s="1237"/>
      <c r="B26" s="312" t="s">
        <v>489</v>
      </c>
      <c r="C26" s="350"/>
      <c r="D26" s="350"/>
      <c r="E26" s="260">
        <v>100</v>
      </c>
      <c r="F26" s="386" t="s">
        <v>141</v>
      </c>
      <c r="G26" s="33"/>
      <c r="H26" s="33"/>
      <c r="I26" s="33"/>
      <c r="J26" s="33"/>
      <c r="K26" s="33"/>
      <c r="L26" s="33"/>
    </row>
    <row r="27" spans="1:12" ht="18.75" customHeight="1">
      <c r="A27" s="1237"/>
      <c r="B27" s="389" t="s">
        <v>65</v>
      </c>
      <c r="C27" s="352"/>
      <c r="D27" s="352"/>
      <c r="E27" s="4">
        <v>110</v>
      </c>
      <c r="F27" s="377" t="s">
        <v>141</v>
      </c>
      <c r="G27" s="33"/>
      <c r="H27" s="33"/>
      <c r="I27" s="33"/>
      <c r="J27" s="33"/>
      <c r="K27" s="33"/>
      <c r="L27" s="33"/>
    </row>
    <row r="28" spans="1:12" ht="18.75" customHeight="1">
      <c r="A28" s="1237"/>
      <c r="B28" s="389" t="s">
        <v>140</v>
      </c>
      <c r="C28" s="352"/>
      <c r="D28" s="352"/>
      <c r="E28" s="4">
        <v>120</v>
      </c>
      <c r="F28" s="377" t="s">
        <v>141</v>
      </c>
      <c r="G28" s="33"/>
      <c r="H28" s="33"/>
      <c r="I28" s="33"/>
      <c r="J28" s="33"/>
      <c r="K28" s="33"/>
      <c r="L28" s="33"/>
    </row>
    <row r="29" spans="1:12" ht="18.75" customHeight="1">
      <c r="A29" s="1237"/>
      <c r="B29" s="389" t="s">
        <v>1417</v>
      </c>
      <c r="C29" s="352"/>
      <c r="D29" s="352"/>
      <c r="E29" s="4">
        <v>130</v>
      </c>
      <c r="F29" s="377" t="s">
        <v>141</v>
      </c>
      <c r="G29" s="33"/>
      <c r="H29" s="33"/>
      <c r="I29" s="33"/>
      <c r="J29" s="33"/>
      <c r="K29" s="33"/>
      <c r="L29" s="33"/>
    </row>
    <row r="30" spans="1:12" ht="18.75" customHeight="1">
      <c r="A30" s="1237"/>
      <c r="B30" s="389" t="s">
        <v>484</v>
      </c>
      <c r="C30" s="352"/>
      <c r="D30" s="352"/>
      <c r="E30" s="4">
        <v>140</v>
      </c>
      <c r="F30" s="377" t="s">
        <v>141</v>
      </c>
      <c r="G30" s="33"/>
      <c r="H30" s="33"/>
      <c r="I30" s="33"/>
      <c r="J30" s="33"/>
      <c r="K30" s="33"/>
      <c r="L30" s="33"/>
    </row>
    <row r="31" spans="1:12" ht="18.75" customHeight="1">
      <c r="A31" s="1237"/>
      <c r="B31" s="389" t="s">
        <v>485</v>
      </c>
      <c r="C31" s="352"/>
      <c r="D31" s="352"/>
      <c r="E31" s="4">
        <v>150</v>
      </c>
      <c r="F31" s="377" t="s">
        <v>141</v>
      </c>
      <c r="G31" s="33"/>
      <c r="H31" s="33"/>
      <c r="I31" s="33"/>
      <c r="J31" s="33"/>
      <c r="K31" s="33"/>
      <c r="L31" s="33"/>
    </row>
    <row r="32" spans="1:12" ht="18.75" customHeight="1">
      <c r="A32" s="1237"/>
      <c r="B32" s="389" t="s">
        <v>282</v>
      </c>
      <c r="C32" s="352"/>
      <c r="D32" s="352"/>
      <c r="E32" s="4">
        <v>160</v>
      </c>
      <c r="F32" s="377" t="s">
        <v>141</v>
      </c>
      <c r="G32" s="33"/>
      <c r="H32" s="33"/>
      <c r="I32" s="33"/>
      <c r="J32" s="33"/>
      <c r="K32" s="33"/>
      <c r="L32" s="33"/>
    </row>
    <row r="33" spans="1:12" s="353" customFormat="1" ht="18.75" customHeight="1">
      <c r="A33" s="1237"/>
      <c r="B33" s="316" t="s">
        <v>486</v>
      </c>
      <c r="C33" s="352"/>
      <c r="D33" s="352"/>
      <c r="E33" s="4">
        <v>170</v>
      </c>
      <c r="F33" s="377" t="s">
        <v>141</v>
      </c>
      <c r="G33" s="354"/>
      <c r="H33" s="354"/>
      <c r="I33" s="354"/>
      <c r="J33" s="354"/>
      <c r="K33" s="354"/>
      <c r="L33" s="354"/>
    </row>
    <row r="34" spans="1:12" ht="18.75" customHeight="1">
      <c r="A34" s="1237" t="s">
        <v>901</v>
      </c>
      <c r="B34" s="389" t="s">
        <v>858</v>
      </c>
      <c r="C34" s="851"/>
      <c r="D34" s="851"/>
      <c r="E34" s="4" t="s">
        <v>13</v>
      </c>
      <c r="F34" s="377" t="s">
        <v>141</v>
      </c>
      <c r="G34" s="33"/>
      <c r="H34" s="33"/>
      <c r="I34" s="33"/>
      <c r="J34" s="33"/>
      <c r="K34" s="33"/>
      <c r="L34" s="33"/>
    </row>
    <row r="35" spans="1:12">
      <c r="A35" s="1237"/>
    </row>
  </sheetData>
  <sheetProtection password="D5A2" sheet="1" objects="1" scenarios="1"/>
  <printOptions gridLinesSet="0"/>
  <pageMargins left="0.74803149606299213" right="0.35433070866141736" top="0.35433070866141736" bottom="0.39370078740157483" header="0.19685039370078741" footer="0.19685039370078741"/>
  <pageSetup paperSize="9" scale="88" orientation="portrait" horizontalDpi="300" verticalDpi="300" r:id="rId1"/>
  <headerFooter alignWithMargins="0"/>
  <ignoredErrors>
    <ignoredError sqref="E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P74"/>
  <sheetViews>
    <sheetView showGridLines="0" zoomScale="80" zoomScaleNormal="80" workbookViewId="0">
      <selection activeCell="B4" sqref="B4"/>
    </sheetView>
  </sheetViews>
  <sheetFormatPr defaultColWidth="10.7109375" defaultRowHeight="12.75"/>
  <cols>
    <col min="1" max="1" width="4.7109375" style="1239" customWidth="1"/>
    <col min="2" max="2" width="46" style="19" customWidth="1"/>
    <col min="3" max="5" width="14.28515625" style="17" customWidth="1"/>
    <col min="6" max="7" width="14.28515625" style="998" customWidth="1"/>
    <col min="8" max="8" width="14.28515625" style="17" customWidth="1"/>
    <col min="9" max="9" width="15.7109375" style="17" customWidth="1"/>
    <col min="10" max="14" width="15" style="17" customWidth="1"/>
    <col min="15" max="16384" width="10.7109375" style="17"/>
  </cols>
  <sheetData>
    <row r="1" spans="1:12" ht="15.75">
      <c r="A1" s="1236"/>
      <c r="B1" s="1257" t="s">
        <v>1138</v>
      </c>
      <c r="C1" s="33"/>
      <c r="D1" s="33"/>
      <c r="E1" s="33"/>
      <c r="F1" s="1004"/>
      <c r="G1" s="1004"/>
      <c r="H1" s="33"/>
      <c r="I1" s="33"/>
      <c r="J1" s="33"/>
      <c r="K1" s="33"/>
      <c r="L1" s="33"/>
    </row>
    <row r="2" spans="1:12">
      <c r="A2" s="1236"/>
      <c r="B2" s="42"/>
      <c r="C2" s="33"/>
      <c r="D2" s="33"/>
      <c r="E2" s="33"/>
      <c r="F2" s="1004"/>
      <c r="G2" s="1004"/>
      <c r="H2" s="33"/>
      <c r="I2" s="33"/>
      <c r="J2" s="33"/>
      <c r="K2" s="33"/>
      <c r="L2" s="33"/>
    </row>
    <row r="3" spans="1:12">
      <c r="A3" s="1235"/>
      <c r="B3" s="43" t="s">
        <v>1506</v>
      </c>
      <c r="C3" s="34"/>
      <c r="D3" s="33"/>
      <c r="E3" s="33"/>
      <c r="F3" s="1004"/>
      <c r="G3" s="1004"/>
      <c r="H3" s="33"/>
      <c r="I3" s="33"/>
      <c r="J3" s="34"/>
      <c r="K3" s="33"/>
      <c r="L3" s="33"/>
    </row>
    <row r="4" spans="1:12">
      <c r="A4" s="1235"/>
      <c r="B4" s="96" t="s">
        <v>1324</v>
      </c>
      <c r="C4" s="34"/>
      <c r="D4" s="33"/>
      <c r="E4" s="33"/>
      <c r="F4" s="1004"/>
      <c r="G4" s="1004"/>
      <c r="H4" s="33"/>
      <c r="I4" s="33"/>
      <c r="J4" s="34"/>
      <c r="K4" s="33"/>
      <c r="L4" s="33"/>
    </row>
    <row r="5" spans="1:12">
      <c r="A5" s="1235"/>
      <c r="B5" s="34"/>
      <c r="C5" s="34"/>
      <c r="D5" s="33"/>
      <c r="E5" s="33"/>
      <c r="F5" s="1004"/>
      <c r="G5" s="1004"/>
      <c r="H5" s="33"/>
      <c r="I5" s="33"/>
      <c r="J5" s="34"/>
      <c r="K5" s="33"/>
      <c r="L5" s="33"/>
    </row>
    <row r="6" spans="1:12">
      <c r="A6" s="1235"/>
      <c r="B6" s="43" t="s">
        <v>42</v>
      </c>
      <c r="C6" s="34"/>
      <c r="D6" s="33"/>
      <c r="E6" s="33"/>
      <c r="F6" s="1004"/>
      <c r="G6" s="1004"/>
      <c r="H6" s="33"/>
      <c r="I6" s="33"/>
      <c r="J6" s="33"/>
      <c r="K6" s="33"/>
      <c r="L6" s="33"/>
    </row>
    <row r="7" spans="1:12" ht="18.75" customHeight="1">
      <c r="A7" s="1235"/>
      <c r="B7" s="80"/>
      <c r="C7" s="51"/>
      <c r="D7" s="51"/>
      <c r="E7" s="51"/>
      <c r="F7" s="1008"/>
      <c r="G7" s="1008"/>
      <c r="H7" s="1734" t="s">
        <v>1683</v>
      </c>
      <c r="I7" s="1734">
        <v>1</v>
      </c>
      <c r="J7" s="51"/>
      <c r="K7" s="33"/>
      <c r="L7" s="33"/>
    </row>
    <row r="8" spans="1:12">
      <c r="A8" s="1235">
        <v>1</v>
      </c>
      <c r="B8" s="349"/>
      <c r="C8" s="3" t="s">
        <v>365</v>
      </c>
      <c r="D8" s="3" t="s">
        <v>366</v>
      </c>
      <c r="E8" s="3" t="s">
        <v>367</v>
      </c>
      <c r="F8" s="1023" t="s">
        <v>1032</v>
      </c>
      <c r="G8" s="1023" t="s">
        <v>1033</v>
      </c>
      <c r="H8" s="3" t="s">
        <v>74</v>
      </c>
      <c r="I8" s="395"/>
    </row>
    <row r="9" spans="1:12" ht="59.25" customHeight="1">
      <c r="A9" s="1235"/>
      <c r="B9" s="348" t="s">
        <v>1567</v>
      </c>
      <c r="C9" s="362" t="s">
        <v>704</v>
      </c>
      <c r="D9" s="362" t="s">
        <v>1292</v>
      </c>
      <c r="E9" s="362" t="s">
        <v>1237</v>
      </c>
      <c r="F9" s="1025" t="s">
        <v>1418</v>
      </c>
      <c r="G9" s="1025" t="s">
        <v>1419</v>
      </c>
      <c r="H9" s="362"/>
      <c r="I9" s="347"/>
    </row>
    <row r="10" spans="1:12">
      <c r="A10" s="1235"/>
      <c r="B10" s="348"/>
      <c r="C10" s="362" t="s">
        <v>996</v>
      </c>
      <c r="D10" s="362" t="s">
        <v>996</v>
      </c>
      <c r="E10" s="362" t="s">
        <v>996</v>
      </c>
      <c r="F10" s="1010" t="s">
        <v>996</v>
      </c>
      <c r="G10" s="1010" t="s">
        <v>996</v>
      </c>
      <c r="H10" s="362"/>
      <c r="I10" s="347" t="s">
        <v>111</v>
      </c>
    </row>
    <row r="11" spans="1:12" ht="13.5" thickBot="1">
      <c r="A11" s="1235"/>
      <c r="B11" s="331"/>
      <c r="C11" s="360" t="s">
        <v>76</v>
      </c>
      <c r="D11" s="360" t="s">
        <v>76</v>
      </c>
      <c r="E11" s="360" t="s">
        <v>76</v>
      </c>
      <c r="F11" s="1013" t="s">
        <v>29</v>
      </c>
      <c r="G11" s="1013" t="s">
        <v>29</v>
      </c>
      <c r="H11" s="4" t="s">
        <v>75</v>
      </c>
      <c r="I11" s="358" t="s">
        <v>112</v>
      </c>
    </row>
    <row r="12" spans="1:12" ht="18.75" customHeight="1">
      <c r="A12" s="1235"/>
      <c r="B12" s="406" t="s">
        <v>1568</v>
      </c>
      <c r="C12" s="1335">
        <f>C54</f>
        <v>0</v>
      </c>
      <c r="D12" s="1335">
        <f>D54</f>
        <v>0</v>
      </c>
      <c r="E12" s="1335">
        <f>E54</f>
        <v>0</v>
      </c>
      <c r="F12" s="1335">
        <f>F54</f>
        <v>0</v>
      </c>
      <c r="G12" s="1335">
        <f>G54</f>
        <v>0</v>
      </c>
      <c r="H12" s="4" t="s">
        <v>217</v>
      </c>
      <c r="I12" s="377" t="s">
        <v>77</v>
      </c>
    </row>
    <row r="13" spans="1:12" s="137" customFormat="1" ht="19.5" customHeight="1" thickBot="1">
      <c r="A13" s="1235"/>
      <c r="B13" s="388" t="s">
        <v>241</v>
      </c>
      <c r="C13" s="1333"/>
      <c r="D13" s="1333"/>
      <c r="E13" s="1333"/>
      <c r="F13" s="996"/>
      <c r="G13" s="996"/>
      <c r="H13" s="4" t="s">
        <v>218</v>
      </c>
      <c r="I13" s="337" t="s">
        <v>148</v>
      </c>
    </row>
    <row r="14" spans="1:12" ht="19.5" customHeight="1">
      <c r="A14" s="1237"/>
      <c r="B14" s="406" t="s">
        <v>1569</v>
      </c>
      <c r="C14" s="351">
        <f>SUM(C12:C13)</f>
        <v>0</v>
      </c>
      <c r="D14" s="351">
        <f>SUM(D12:D13)</f>
        <v>0</v>
      </c>
      <c r="E14" s="620">
        <f>SUM(E12:E13)</f>
        <v>0</v>
      </c>
      <c r="F14" s="1038">
        <f>SUM(F12:F13)</f>
        <v>0</v>
      </c>
      <c r="G14" s="1038">
        <f>SUM(G12:G13)</f>
        <v>0</v>
      </c>
      <c r="H14" s="4" t="s">
        <v>219</v>
      </c>
      <c r="I14" s="377" t="s">
        <v>141</v>
      </c>
    </row>
    <row r="15" spans="1:12" ht="19.5" customHeight="1">
      <c r="A15" s="1237"/>
      <c r="B15" s="406" t="s">
        <v>420</v>
      </c>
      <c r="C15" s="724"/>
      <c r="D15" s="724"/>
      <c r="E15" s="1034"/>
      <c r="F15" s="1034"/>
      <c r="G15" s="1034"/>
      <c r="H15" s="4" t="s">
        <v>220</v>
      </c>
      <c r="I15" s="377" t="s">
        <v>141</v>
      </c>
    </row>
    <row r="16" spans="1:12" s="998" customFormat="1" ht="19.5" customHeight="1">
      <c r="A16" s="1237"/>
      <c r="B16" s="1204" t="s">
        <v>1139</v>
      </c>
      <c r="C16" s="1097"/>
      <c r="D16" s="1097"/>
      <c r="E16" s="1097"/>
      <c r="F16" s="1097"/>
      <c r="G16" s="1097"/>
      <c r="H16" s="1095" t="s">
        <v>903</v>
      </c>
      <c r="I16" s="337" t="s">
        <v>148</v>
      </c>
    </row>
    <row r="17" spans="1:15" ht="19.5" customHeight="1">
      <c r="A17" s="1237"/>
      <c r="B17" s="388" t="s">
        <v>670</v>
      </c>
      <c r="C17" s="716"/>
      <c r="D17" s="167"/>
      <c r="E17" s="1097"/>
      <c r="F17" s="985"/>
      <c r="G17" s="1032"/>
      <c r="H17" s="4" t="s">
        <v>7</v>
      </c>
      <c r="I17" s="377" t="s">
        <v>77</v>
      </c>
      <c r="J17" s="111"/>
    </row>
    <row r="18" spans="1:15" ht="19.5" customHeight="1">
      <c r="A18" s="1237"/>
      <c r="B18" s="388" t="s">
        <v>671</v>
      </c>
      <c r="C18" s="716"/>
      <c r="D18" s="716"/>
      <c r="E18" s="1033"/>
      <c r="F18" s="1030"/>
      <c r="G18" s="1030"/>
      <c r="H18" s="4" t="s">
        <v>735</v>
      </c>
      <c r="I18" s="377" t="s">
        <v>141</v>
      </c>
    </row>
    <row r="19" spans="1:15" ht="19.5" customHeight="1">
      <c r="A19" s="1237"/>
      <c r="B19" s="388" t="s">
        <v>314</v>
      </c>
      <c r="C19" s="167"/>
      <c r="D19" s="716"/>
      <c r="E19" s="1027"/>
      <c r="F19" s="1032"/>
      <c r="G19" s="1032"/>
      <c r="H19" s="4" t="s">
        <v>221</v>
      </c>
      <c r="I19" s="337" t="s">
        <v>148</v>
      </c>
    </row>
    <row r="20" spans="1:15" s="998" customFormat="1" ht="19.5" customHeight="1">
      <c r="A20" s="1237"/>
      <c r="B20" s="1295" t="s">
        <v>1142</v>
      </c>
      <c r="C20" s="1097"/>
      <c r="D20" s="1097"/>
      <c r="E20" s="1097"/>
      <c r="F20" s="1097"/>
      <c r="G20" s="1097"/>
      <c r="H20" s="1095" t="s">
        <v>1108</v>
      </c>
      <c r="I20" s="1174" t="s">
        <v>141</v>
      </c>
    </row>
    <row r="21" spans="1:15" s="353" customFormat="1" ht="19.5" customHeight="1">
      <c r="A21" s="1237"/>
      <c r="B21" s="389" t="s">
        <v>1143</v>
      </c>
      <c r="C21" s="716"/>
      <c r="D21" s="882"/>
      <c r="E21" s="1033"/>
      <c r="F21" s="1030"/>
      <c r="G21" s="1030"/>
      <c r="H21" s="4" t="s">
        <v>824</v>
      </c>
      <c r="I21" s="337" t="s">
        <v>37</v>
      </c>
      <c r="J21" s="1469" t="s">
        <v>1273</v>
      </c>
    </row>
    <row r="22" spans="1:15" s="998" customFormat="1" ht="41.25" customHeight="1">
      <c r="A22" s="1237"/>
      <c r="B22" s="1296" t="s">
        <v>1420</v>
      </c>
      <c r="C22" s="986"/>
      <c r="D22" s="986"/>
      <c r="E22" s="1060"/>
      <c r="F22" s="986"/>
      <c r="G22" s="1030"/>
      <c r="H22" s="1059" t="s">
        <v>1042</v>
      </c>
      <c r="I22" s="337" t="s">
        <v>148</v>
      </c>
    </row>
    <row r="23" spans="1:15" ht="19.5" customHeight="1">
      <c r="A23" s="1237"/>
      <c r="B23" s="388" t="s">
        <v>246</v>
      </c>
      <c r="C23" s="411"/>
      <c r="D23" s="910"/>
      <c r="E23" s="1027"/>
      <c r="F23" s="1032"/>
      <c r="G23" s="1032"/>
      <c r="H23" s="4" t="s">
        <v>222</v>
      </c>
      <c r="I23" s="377" t="s">
        <v>37</v>
      </c>
      <c r="O23" s="876"/>
    </row>
    <row r="24" spans="1:15" ht="19.5" customHeight="1">
      <c r="A24" s="1237"/>
      <c r="B24" s="388" t="s">
        <v>672</v>
      </c>
      <c r="C24" s="411"/>
      <c r="D24" s="910"/>
      <c r="E24" s="1027"/>
      <c r="F24" s="1032"/>
      <c r="G24" s="1032"/>
      <c r="H24" s="4" t="s">
        <v>736</v>
      </c>
      <c r="I24" s="377" t="s">
        <v>141</v>
      </c>
    </row>
    <row r="25" spans="1:15" s="856" customFormat="1" ht="19.5" customHeight="1">
      <c r="A25" s="1237"/>
      <c r="B25" s="894" t="s">
        <v>1034</v>
      </c>
      <c r="C25" s="882"/>
      <c r="D25" s="916"/>
      <c r="E25" s="1027"/>
      <c r="F25" s="985"/>
      <c r="G25" s="1032"/>
      <c r="H25" s="867" t="s">
        <v>1008</v>
      </c>
      <c r="I25" s="337" t="s">
        <v>148</v>
      </c>
    </row>
    <row r="26" spans="1:15" ht="29.25" customHeight="1">
      <c r="A26" s="1237"/>
      <c r="B26" s="336" t="s">
        <v>915</v>
      </c>
      <c r="C26" s="716"/>
      <c r="D26" s="167"/>
      <c r="E26" s="1027"/>
      <c r="F26" s="985"/>
      <c r="G26" s="1032"/>
      <c r="H26" s="4" t="s">
        <v>223</v>
      </c>
      <c r="I26" s="377" t="s">
        <v>37</v>
      </c>
    </row>
    <row r="27" spans="1:15" ht="19.5" customHeight="1">
      <c r="A27" s="1237"/>
      <c r="B27" s="379" t="s">
        <v>492</v>
      </c>
      <c r="C27" s="716"/>
      <c r="D27" s="716"/>
      <c r="E27" s="1033"/>
      <c r="F27" s="1030"/>
      <c r="G27" s="1030"/>
      <c r="H27" s="4" t="s">
        <v>737</v>
      </c>
      <c r="I27" s="377" t="s">
        <v>37</v>
      </c>
    </row>
    <row r="28" spans="1:15" ht="19.5" customHeight="1" thickBot="1">
      <c r="A28" s="1237"/>
      <c r="B28" s="388" t="s">
        <v>1575</v>
      </c>
      <c r="C28" s="167"/>
      <c r="D28" s="716"/>
      <c r="E28" s="1027"/>
      <c r="F28" s="1032"/>
      <c r="G28" s="1032"/>
      <c r="H28" s="4" t="s">
        <v>224</v>
      </c>
      <c r="I28" s="337" t="s">
        <v>148</v>
      </c>
    </row>
    <row r="29" spans="1:15" ht="19.5" customHeight="1">
      <c r="A29" s="1237"/>
      <c r="B29" s="406" t="s">
        <v>1570</v>
      </c>
      <c r="C29" s="351">
        <f>SUM(C14:C28)</f>
        <v>0</v>
      </c>
      <c r="D29" s="351">
        <f>SUM(D14:D28)</f>
        <v>0</v>
      </c>
      <c r="E29" s="620">
        <f>SUM(E14:E28)</f>
        <v>0</v>
      </c>
      <c r="F29" s="351">
        <f>SUM(F14:F28)</f>
        <v>0</v>
      </c>
      <c r="G29" s="351">
        <f>SUM(G14:G28)</f>
        <v>0</v>
      </c>
      <c r="H29" s="4" t="s">
        <v>225</v>
      </c>
      <c r="I29" s="377" t="s">
        <v>141</v>
      </c>
    </row>
    <row r="30" spans="1:15">
      <c r="A30" s="1237"/>
      <c r="B30" s="56"/>
      <c r="C30" s="82"/>
      <c r="D30" s="33"/>
      <c r="E30" s="33"/>
      <c r="F30" s="1004"/>
      <c r="G30" s="1004"/>
      <c r="H30" s="33"/>
      <c r="I30" s="33"/>
      <c r="J30" s="65"/>
      <c r="K30" s="33"/>
      <c r="L30" s="33"/>
    </row>
    <row r="31" spans="1:15" s="353" customFormat="1">
      <c r="A31" s="1237"/>
      <c r="B31" s="357"/>
      <c r="C31" s="363"/>
      <c r="D31" s="354"/>
      <c r="E31" s="354"/>
      <c r="F31" s="1004"/>
      <c r="G31" s="1004"/>
      <c r="H31" s="1734" t="s">
        <v>1683</v>
      </c>
      <c r="I31" s="1734">
        <v>2</v>
      </c>
      <c r="J31" s="359"/>
      <c r="K31" s="354"/>
      <c r="L31" s="354"/>
    </row>
    <row r="32" spans="1:15">
      <c r="A32" s="1237">
        <v>2</v>
      </c>
      <c r="B32" s="349"/>
      <c r="C32" s="1191" t="s">
        <v>365</v>
      </c>
      <c r="D32" s="1191" t="s">
        <v>366</v>
      </c>
      <c r="E32" s="1191" t="s">
        <v>367</v>
      </c>
      <c r="F32" s="1191" t="s">
        <v>1032</v>
      </c>
      <c r="G32" s="1191" t="s">
        <v>1033</v>
      </c>
      <c r="H32" s="1191" t="s">
        <v>74</v>
      </c>
      <c r="I32" s="395"/>
    </row>
    <row r="33" spans="1:10" ht="59.25" customHeight="1">
      <c r="A33" s="1237"/>
      <c r="B33" s="348" t="s">
        <v>1571</v>
      </c>
      <c r="C33" s="362" t="s">
        <v>704</v>
      </c>
      <c r="D33" s="362" t="s">
        <v>1292</v>
      </c>
      <c r="E33" s="362" t="s">
        <v>1237</v>
      </c>
      <c r="F33" s="1025" t="s">
        <v>1418</v>
      </c>
      <c r="G33" s="1025" t="s">
        <v>1419</v>
      </c>
      <c r="H33" s="362"/>
      <c r="I33" s="347"/>
    </row>
    <row r="34" spans="1:10">
      <c r="A34" s="1237"/>
      <c r="B34" s="348"/>
      <c r="C34" s="362" t="s">
        <v>890</v>
      </c>
      <c r="D34" s="362" t="s">
        <v>890</v>
      </c>
      <c r="E34" s="362" t="s">
        <v>890</v>
      </c>
      <c r="F34" s="1010" t="s">
        <v>890</v>
      </c>
      <c r="G34" s="1010" t="s">
        <v>890</v>
      </c>
      <c r="H34" s="362"/>
      <c r="I34" s="347" t="s">
        <v>111</v>
      </c>
    </row>
    <row r="35" spans="1:10">
      <c r="A35" s="1237"/>
      <c r="B35" s="409"/>
      <c r="C35" s="404" t="s">
        <v>76</v>
      </c>
      <c r="D35" s="404" t="s">
        <v>76</v>
      </c>
      <c r="E35" s="404" t="s">
        <v>76</v>
      </c>
      <c r="F35" s="1007" t="s">
        <v>76</v>
      </c>
      <c r="G35" s="1007" t="s">
        <v>76</v>
      </c>
      <c r="H35" s="4" t="s">
        <v>75</v>
      </c>
      <c r="I35" s="358" t="s">
        <v>112</v>
      </c>
    </row>
    <row r="36" spans="1:10" ht="18.75" customHeight="1">
      <c r="A36" s="1237"/>
      <c r="B36" s="410" t="s">
        <v>1572</v>
      </c>
      <c r="C36" s="287"/>
      <c r="D36" s="287"/>
      <c r="E36" s="287"/>
      <c r="F36" s="287"/>
      <c r="G36" s="287"/>
      <c r="H36" s="260" t="s">
        <v>236</v>
      </c>
      <c r="I36" s="386" t="s">
        <v>77</v>
      </c>
    </row>
    <row r="37" spans="1:10" s="353" customFormat="1" ht="18.75" customHeight="1" thickBot="1">
      <c r="A37" s="1237"/>
      <c r="B37" s="388" t="s">
        <v>241</v>
      </c>
      <c r="C37" s="320"/>
      <c r="D37" s="320"/>
      <c r="E37" s="320"/>
      <c r="F37" s="1603"/>
      <c r="G37" s="1603"/>
      <c r="H37" s="4" t="s">
        <v>237</v>
      </c>
      <c r="I37" s="337" t="s">
        <v>148</v>
      </c>
    </row>
    <row r="38" spans="1:10" s="353" customFormat="1" ht="18.75" customHeight="1">
      <c r="A38" s="1237"/>
      <c r="B38" s="900" t="s">
        <v>1573</v>
      </c>
      <c r="C38" s="351">
        <f>C36+C37</f>
        <v>0</v>
      </c>
      <c r="D38" s="351">
        <f t="shared" ref="D38:G38" si="0">D36+D37</f>
        <v>0</v>
      </c>
      <c r="E38" s="351">
        <f t="shared" si="0"/>
        <v>0</v>
      </c>
      <c r="F38" s="351">
        <f t="shared" si="0"/>
        <v>0</v>
      </c>
      <c r="G38" s="351">
        <f t="shared" si="0"/>
        <v>0</v>
      </c>
      <c r="H38" s="4" t="s">
        <v>14</v>
      </c>
      <c r="I38" s="337" t="s">
        <v>148</v>
      </c>
    </row>
    <row r="39" spans="1:10" ht="18.75" customHeight="1">
      <c r="A39" s="1237"/>
      <c r="B39" s="406" t="s">
        <v>420</v>
      </c>
      <c r="C39" s="724"/>
      <c r="D39" s="724"/>
      <c r="E39" s="1035"/>
      <c r="F39" s="1035"/>
      <c r="G39" s="1035"/>
      <c r="H39" s="4" t="s">
        <v>238</v>
      </c>
      <c r="I39" s="377" t="s">
        <v>77</v>
      </c>
    </row>
    <row r="40" spans="1:10" s="1323" customFormat="1" ht="18.75" customHeight="1">
      <c r="A40" s="1288"/>
      <c r="B40" s="1620" t="s">
        <v>1125</v>
      </c>
      <c r="C40" s="1334"/>
      <c r="D40" s="1333"/>
      <c r="E40" s="1333"/>
      <c r="F40" s="1334"/>
      <c r="G40" s="1334"/>
      <c r="H40" s="1278" t="s">
        <v>1133</v>
      </c>
      <c r="I40" s="377" t="s">
        <v>77</v>
      </c>
    </row>
    <row r="41" spans="1:10" s="353" customFormat="1" ht="18.75" customHeight="1">
      <c r="A41" s="1237"/>
      <c r="B41" s="389" t="s">
        <v>1139</v>
      </c>
      <c r="C41" s="911"/>
      <c r="D41" s="911"/>
      <c r="E41" s="911"/>
      <c r="F41" s="996"/>
      <c r="G41" s="996"/>
      <c r="H41" s="711" t="s">
        <v>902</v>
      </c>
      <c r="I41" s="337" t="s">
        <v>148</v>
      </c>
    </row>
    <row r="42" spans="1:10" ht="18.75" customHeight="1">
      <c r="A42" s="1237"/>
      <c r="B42" s="385" t="s">
        <v>670</v>
      </c>
      <c r="C42" s="320"/>
      <c r="D42" s="916"/>
      <c r="E42" s="1089"/>
      <c r="F42" s="972"/>
      <c r="G42" s="918"/>
      <c r="H42" s="4" t="s">
        <v>239</v>
      </c>
      <c r="I42" s="377" t="s">
        <v>77</v>
      </c>
    </row>
    <row r="43" spans="1:10" ht="18.75" customHeight="1">
      <c r="A43" s="1237"/>
      <c r="B43" s="385" t="s">
        <v>671</v>
      </c>
      <c r="C43" s="320"/>
      <c r="D43" s="320"/>
      <c r="E43" s="320"/>
      <c r="F43" s="1029"/>
      <c r="G43" s="1029"/>
      <c r="H43" s="4" t="s">
        <v>710</v>
      </c>
      <c r="I43" s="377" t="s">
        <v>141</v>
      </c>
    </row>
    <row r="44" spans="1:10" ht="18.75" customHeight="1">
      <c r="A44" s="1237"/>
      <c r="B44" s="385" t="s">
        <v>314</v>
      </c>
      <c r="C44" s="167"/>
      <c r="D44" s="320"/>
      <c r="E44" s="167"/>
      <c r="F44" s="918"/>
      <c r="G44" s="918"/>
      <c r="H44" s="4" t="s">
        <v>393</v>
      </c>
      <c r="I44" s="337" t="s">
        <v>148</v>
      </c>
    </row>
    <row r="45" spans="1:10" s="1323" customFormat="1" ht="18.75" customHeight="1">
      <c r="A45" s="1288"/>
      <c r="B45" s="1182" t="s">
        <v>1142</v>
      </c>
      <c r="C45" s="1334"/>
      <c r="D45" s="1334"/>
      <c r="E45" s="1334"/>
      <c r="F45" s="1334"/>
      <c r="G45" s="1334"/>
      <c r="H45" s="1278" t="s">
        <v>481</v>
      </c>
      <c r="I45" s="1174" t="s">
        <v>141</v>
      </c>
    </row>
    <row r="46" spans="1:10" s="353" customFormat="1" ht="18.75" customHeight="1">
      <c r="A46" s="1237"/>
      <c r="B46" s="389" t="s">
        <v>1143</v>
      </c>
      <c r="C46" s="320"/>
      <c r="D46" s="880"/>
      <c r="E46" s="880"/>
      <c r="F46" s="1029"/>
      <c r="G46" s="1029"/>
      <c r="H46" s="4" t="s">
        <v>728</v>
      </c>
      <c r="I46" s="337" t="s">
        <v>37</v>
      </c>
      <c r="J46" s="1469" t="s">
        <v>1273</v>
      </c>
    </row>
    <row r="47" spans="1:10" s="998" customFormat="1" ht="43.5" customHeight="1">
      <c r="A47" s="1237"/>
      <c r="B47" s="1297" t="s">
        <v>1420</v>
      </c>
      <c r="C47" s="986"/>
      <c r="D47" s="986"/>
      <c r="E47" s="1062"/>
      <c r="F47" s="986"/>
      <c r="G47" s="1029"/>
      <c r="H47" s="1059" t="s">
        <v>729</v>
      </c>
      <c r="I47" s="1061" t="s">
        <v>148</v>
      </c>
    </row>
    <row r="48" spans="1:10" ht="18.75" customHeight="1">
      <c r="A48" s="1237"/>
      <c r="B48" s="388" t="s">
        <v>246</v>
      </c>
      <c r="C48" s="411"/>
      <c r="D48" s="911"/>
      <c r="E48" s="1027"/>
      <c r="F48" s="1032"/>
      <c r="G48" s="1032"/>
      <c r="H48" s="4" t="s">
        <v>394</v>
      </c>
      <c r="I48" s="377" t="s">
        <v>37</v>
      </c>
    </row>
    <row r="49" spans="1:16" ht="18.75" customHeight="1">
      <c r="A49" s="1235"/>
      <c r="B49" s="388" t="s">
        <v>672</v>
      </c>
      <c r="C49" s="411"/>
      <c r="D49" s="911"/>
      <c r="E49" s="1027"/>
      <c r="F49" s="1032"/>
      <c r="G49" s="1032"/>
      <c r="H49" s="4" t="s">
        <v>711</v>
      </c>
      <c r="I49" s="377" t="s">
        <v>141</v>
      </c>
    </row>
    <row r="50" spans="1:16" s="856" customFormat="1" ht="18.75" customHeight="1">
      <c r="A50" s="1235"/>
      <c r="B50" s="894" t="s">
        <v>1034</v>
      </c>
      <c r="C50" s="880"/>
      <c r="D50" s="916"/>
      <c r="E50" s="1027"/>
      <c r="F50" s="972"/>
      <c r="G50" s="1032"/>
      <c r="H50" s="867" t="s">
        <v>1007</v>
      </c>
      <c r="I50" s="337" t="s">
        <v>148</v>
      </c>
    </row>
    <row r="51" spans="1:16" ht="30.75" customHeight="1">
      <c r="A51" s="1235"/>
      <c r="B51" s="336" t="s">
        <v>915</v>
      </c>
      <c r="C51" s="320"/>
      <c r="D51" s="167"/>
      <c r="E51" s="1027"/>
      <c r="F51" s="972"/>
      <c r="G51" s="1032"/>
      <c r="H51" s="4" t="s">
        <v>444</v>
      </c>
      <c r="I51" s="377" t="s">
        <v>37</v>
      </c>
    </row>
    <row r="52" spans="1:16" ht="18.75" customHeight="1">
      <c r="A52" s="1235"/>
      <c r="B52" s="379" t="s">
        <v>492</v>
      </c>
      <c r="C52" s="320"/>
      <c r="D52" s="320"/>
      <c r="E52" s="320"/>
      <c r="F52" s="1029"/>
      <c r="G52" s="1029"/>
      <c r="H52" s="4" t="s">
        <v>956</v>
      </c>
      <c r="I52" s="377" t="s">
        <v>37</v>
      </c>
    </row>
    <row r="53" spans="1:16" ht="18.75" customHeight="1" thickBot="1">
      <c r="A53" s="1235"/>
      <c r="B53" s="388" t="s">
        <v>1575</v>
      </c>
      <c r="C53" s="167"/>
      <c r="D53" s="320"/>
      <c r="E53" s="167"/>
      <c r="F53" s="918"/>
      <c r="G53" s="918"/>
      <c r="H53" s="4" t="s">
        <v>418</v>
      </c>
      <c r="I53" s="337" t="s">
        <v>148</v>
      </c>
    </row>
    <row r="54" spans="1:16" ht="18.75" customHeight="1">
      <c r="A54" s="1235"/>
      <c r="B54" s="406" t="s">
        <v>1574</v>
      </c>
      <c r="C54" s="351">
        <f>SUM(C38:C53)</f>
        <v>0</v>
      </c>
      <c r="D54" s="351">
        <f t="shared" ref="D54:G54" si="1">SUM(D38:D53)</f>
        <v>0</v>
      </c>
      <c r="E54" s="351">
        <f t="shared" si="1"/>
        <v>0</v>
      </c>
      <c r="F54" s="351">
        <f>SUM(F38:F53)</f>
        <v>0</v>
      </c>
      <c r="G54" s="351">
        <f t="shared" si="1"/>
        <v>0</v>
      </c>
      <c r="H54" s="4" t="s">
        <v>445</v>
      </c>
      <c r="I54" s="377" t="s">
        <v>141</v>
      </c>
    </row>
    <row r="55" spans="1:16">
      <c r="A55" s="1235"/>
      <c r="B55" s="56"/>
      <c r="C55" s="82"/>
      <c r="D55" s="33"/>
      <c r="E55" s="33"/>
      <c r="F55" s="1004"/>
      <c r="G55" s="1004"/>
      <c r="H55" s="33"/>
      <c r="I55" s="33"/>
      <c r="J55" s="65"/>
      <c r="K55" s="33"/>
      <c r="L55" s="33"/>
    </row>
    <row r="56" spans="1:16">
      <c r="A56" s="1235"/>
      <c r="B56" s="56"/>
      <c r="C56" s="82"/>
      <c r="D56" s="33"/>
      <c r="E56" s="1734" t="s">
        <v>1683</v>
      </c>
      <c r="F56" s="1734">
        <v>3</v>
      </c>
      <c r="G56" s="1004"/>
      <c r="H56" s="33"/>
      <c r="I56" s="33"/>
      <c r="J56" s="65"/>
      <c r="K56" s="33"/>
      <c r="L56" s="33"/>
    </row>
    <row r="57" spans="1:16">
      <c r="A57" s="1235">
        <v>3</v>
      </c>
      <c r="B57" s="387"/>
      <c r="C57" s="318" t="s">
        <v>368</v>
      </c>
      <c r="D57" s="1191" t="s">
        <v>369</v>
      </c>
      <c r="E57" s="318" t="s">
        <v>74</v>
      </c>
      <c r="F57" s="383"/>
      <c r="I57" s="33"/>
      <c r="J57" s="65"/>
      <c r="K57" s="33"/>
      <c r="L57" s="33"/>
    </row>
    <row r="58" spans="1:16">
      <c r="A58" s="1235"/>
      <c r="B58" s="348" t="s">
        <v>1303</v>
      </c>
      <c r="C58" s="362" t="s">
        <v>996</v>
      </c>
      <c r="D58" s="362" t="s">
        <v>890</v>
      </c>
      <c r="E58" s="362"/>
      <c r="F58" s="382" t="s">
        <v>111</v>
      </c>
      <c r="I58" s="33"/>
      <c r="J58" s="65"/>
      <c r="K58" s="33"/>
      <c r="L58" s="33"/>
    </row>
    <row r="59" spans="1:16">
      <c r="A59" s="1235"/>
      <c r="B59" s="331"/>
      <c r="C59" s="359" t="s">
        <v>76</v>
      </c>
      <c r="D59" s="367" t="s">
        <v>76</v>
      </c>
      <c r="E59" s="4" t="s">
        <v>75</v>
      </c>
      <c r="F59" s="382" t="s">
        <v>112</v>
      </c>
      <c r="I59" s="33"/>
      <c r="J59" s="65"/>
      <c r="K59" s="33"/>
      <c r="L59" s="33"/>
    </row>
    <row r="60" spans="1:16" ht="42" customHeight="1">
      <c r="A60" s="1235"/>
      <c r="B60" s="326" t="s">
        <v>1294</v>
      </c>
      <c r="C60" s="716"/>
      <c r="D60" s="320"/>
      <c r="E60" s="4">
        <v>100</v>
      </c>
      <c r="F60" s="343" t="s">
        <v>77</v>
      </c>
      <c r="I60" s="33"/>
      <c r="J60" s="65"/>
      <c r="K60" s="33"/>
      <c r="L60" s="33"/>
    </row>
    <row r="61" spans="1:16" ht="40.5" customHeight="1" thickBot="1">
      <c r="A61" s="1235"/>
      <c r="B61" s="336" t="s">
        <v>1295</v>
      </c>
      <c r="C61" s="716"/>
      <c r="D61" s="320"/>
      <c r="E61" s="4" t="s">
        <v>206</v>
      </c>
      <c r="F61" s="400" t="s">
        <v>77</v>
      </c>
      <c r="I61" s="33"/>
      <c r="J61" s="65"/>
      <c r="K61" s="33"/>
      <c r="L61" s="33"/>
      <c r="P61" s="1351"/>
    </row>
    <row r="62" spans="1:16" ht="25.5" customHeight="1">
      <c r="A62" s="1235"/>
      <c r="B62" s="325" t="s">
        <v>32</v>
      </c>
      <c r="C62" s="351">
        <f>SUM(C60:C61)</f>
        <v>0</v>
      </c>
      <c r="D62" s="351">
        <f>SUM(D60:D61)</f>
        <v>0</v>
      </c>
      <c r="E62" s="4" t="s">
        <v>25</v>
      </c>
      <c r="F62" s="394" t="s">
        <v>77</v>
      </c>
      <c r="I62" s="33"/>
      <c r="J62" s="33"/>
      <c r="K62" s="33"/>
      <c r="L62" s="33"/>
    </row>
    <row r="63" spans="1:16">
      <c r="A63" s="1235"/>
      <c r="B63" s="33"/>
      <c r="C63" s="33"/>
      <c r="D63" s="33"/>
      <c r="E63" s="33"/>
      <c r="F63" s="33"/>
      <c r="I63" s="33"/>
      <c r="J63" s="33"/>
      <c r="K63" s="33"/>
      <c r="L63" s="33"/>
    </row>
    <row r="64" spans="1:16">
      <c r="A64" s="1235"/>
      <c r="B64" s="33"/>
      <c r="C64" s="33"/>
      <c r="D64" s="33"/>
      <c r="E64" s="1734" t="s">
        <v>1683</v>
      </c>
      <c r="F64" s="1734">
        <v>4</v>
      </c>
      <c r="I64" s="33"/>
      <c r="J64" s="33"/>
      <c r="K64" s="33"/>
      <c r="L64" s="33"/>
    </row>
    <row r="65" spans="1:12">
      <c r="A65" s="1235">
        <v>4</v>
      </c>
      <c r="B65" s="387"/>
      <c r="C65" s="318" t="s">
        <v>370</v>
      </c>
      <c r="D65" s="1191" t="s">
        <v>391</v>
      </c>
      <c r="E65" s="318" t="s">
        <v>74</v>
      </c>
      <c r="F65" s="383"/>
      <c r="I65" s="33"/>
      <c r="J65" s="33"/>
      <c r="K65" s="33"/>
      <c r="L65" s="33"/>
    </row>
    <row r="66" spans="1:12">
      <c r="A66" s="1235"/>
      <c r="B66" s="348" t="s">
        <v>1421</v>
      </c>
      <c r="C66" s="362" t="s">
        <v>996</v>
      </c>
      <c r="D66" s="362" t="s">
        <v>890</v>
      </c>
      <c r="E66" s="362"/>
      <c r="F66" s="382" t="s">
        <v>111</v>
      </c>
      <c r="I66" s="33"/>
      <c r="J66" s="33"/>
      <c r="K66" s="33"/>
      <c r="L66" s="33"/>
    </row>
    <row r="67" spans="1:12">
      <c r="A67" s="1235"/>
      <c r="B67" s="331"/>
      <c r="C67" s="359" t="s">
        <v>76</v>
      </c>
      <c r="D67" s="367" t="s">
        <v>76</v>
      </c>
      <c r="E67" s="323" t="s">
        <v>75</v>
      </c>
      <c r="F67" s="382" t="s">
        <v>112</v>
      </c>
      <c r="I67" s="33"/>
      <c r="J67" s="33"/>
      <c r="K67" s="33"/>
      <c r="L67" s="33"/>
    </row>
    <row r="68" spans="1:12" ht="25.5" customHeight="1">
      <c r="A68" s="1235"/>
      <c r="B68" s="346" t="s">
        <v>1422</v>
      </c>
      <c r="C68" s="352"/>
      <c r="D68" s="320"/>
      <c r="E68" s="4" t="s">
        <v>11</v>
      </c>
      <c r="F68" s="391" t="s">
        <v>77</v>
      </c>
      <c r="I68" s="33"/>
      <c r="J68" s="33"/>
      <c r="K68" s="33"/>
      <c r="L68" s="33"/>
    </row>
    <row r="69" spans="1:12">
      <c r="A69" s="1235"/>
      <c r="B69" s="33"/>
      <c r="C69" s="33"/>
      <c r="D69" s="33"/>
      <c r="E69" s="33"/>
      <c r="F69" s="1004"/>
      <c r="G69" s="1004"/>
      <c r="H69" s="33"/>
      <c r="I69" s="33"/>
      <c r="J69" s="33"/>
      <c r="K69" s="33"/>
      <c r="L69" s="33"/>
    </row>
    <row r="70" spans="1:12" s="1323" customFormat="1">
      <c r="A70" s="1235"/>
      <c r="B70" s="1004"/>
      <c r="C70" s="1004"/>
      <c r="D70" s="1004"/>
      <c r="E70" s="1004"/>
      <c r="F70" s="1004"/>
      <c r="G70" s="1004"/>
      <c r="H70" s="1004"/>
      <c r="I70" s="1004"/>
      <c r="J70" s="1004"/>
      <c r="K70" s="1004"/>
      <c r="L70" s="1004"/>
    </row>
    <row r="71" spans="1:12" s="1323" customFormat="1">
      <c r="A71" s="1235"/>
      <c r="B71" s="1004"/>
      <c r="C71" s="1004"/>
      <c r="D71" s="1004"/>
      <c r="E71" s="1004"/>
      <c r="F71" s="1004"/>
      <c r="G71" s="1004"/>
      <c r="H71" s="1004"/>
      <c r="I71" s="1004"/>
      <c r="J71" s="1004"/>
      <c r="K71" s="1004"/>
      <c r="L71" s="1004"/>
    </row>
    <row r="72" spans="1:12" s="1323" customFormat="1">
      <c r="A72" s="1235"/>
      <c r="B72" s="1004"/>
      <c r="C72" s="1004"/>
      <c r="D72" s="1004"/>
      <c r="E72" s="1004"/>
      <c r="F72" s="1004"/>
      <c r="G72" s="1004"/>
      <c r="H72" s="1004"/>
      <c r="I72" s="1004"/>
      <c r="J72" s="1004"/>
      <c r="K72" s="1004"/>
      <c r="L72" s="1004"/>
    </row>
    <row r="73" spans="1:12" s="1323" customFormat="1">
      <c r="A73" s="1236"/>
      <c r="B73" s="1256"/>
      <c r="C73" s="1004"/>
      <c r="D73" s="1004"/>
      <c r="E73" s="1004"/>
      <c r="F73" s="1004"/>
      <c r="G73" s="1004"/>
      <c r="H73" s="1004"/>
      <c r="I73" s="1004"/>
      <c r="J73" s="1004"/>
      <c r="K73" s="1004"/>
      <c r="L73" s="1004"/>
    </row>
    <row r="74" spans="1:12" s="1323" customFormat="1">
      <c r="A74" s="1236"/>
      <c r="B74" s="1256"/>
      <c r="C74" s="1004"/>
      <c r="D74" s="1004"/>
      <c r="E74" s="1004"/>
      <c r="F74" s="1004"/>
      <c r="G74" s="1004"/>
      <c r="H74" s="1004"/>
      <c r="I74" s="1004"/>
      <c r="J74" s="1004"/>
      <c r="K74" s="1004"/>
      <c r="L74" s="1004"/>
    </row>
  </sheetData>
  <sheetProtection password="D5A2" sheet="1" objects="1" scenarios="1"/>
  <customSheetViews>
    <customSheetView guid="{E4F26FFA-5313-49C9-9365-CBA576C57791}" scale="85" showGridLines="0" fitToPage="1" showRuler="0">
      <selection activeCell="B31" sqref="B31"/>
      <pageMargins left="0.74803149606299213" right="0.31" top="0.98425196850393704" bottom="0.98425196850393704" header="0.51181102362204722" footer="0.51181102362204722"/>
      <pageSetup paperSize="9" scale="80" orientation="portrait" horizontalDpi="300" verticalDpi="300" r:id="rId1"/>
      <headerFooter alignWithMargins="0"/>
    </customSheetView>
  </customSheetViews>
  <phoneticPr fontId="0" type="noConversion"/>
  <dataValidations count="1">
    <dataValidation allowBlank="1" showInputMessage="1" showErrorMessage="1" promptTitle="Charities: fair value movements" prompt="Please allocate the populated net fair value gain/loss figure between investment properties and other and between gains and losses." sqref="J21 J46"/>
  </dataValidations>
  <printOptions gridLinesSet="0"/>
  <pageMargins left="0.74803149606299213" right="0.35433070866141736" top="0.35433070866141736" bottom="0.39370078740157483" header="0.19685039370078741" footer="0.19685039370078741"/>
  <pageSetup paperSize="9" scale="82" fitToHeight="2" orientation="landscape" horizontalDpi="300" verticalDpi="300" r:id="rId2"/>
  <headerFooter alignWithMargins="0"/>
  <ignoredErrors>
    <ignoredError sqref="E61:E62 H26:H29 E68 H51 H53:H54 H23:H24 H48:H49 C67:D67 C35:E35 C59:D59 C11:E11 H21 H46 H17:H19 H12:H13 H41:H44 H36:H37 H14:H15 H38:H39"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G99"/>
  <sheetViews>
    <sheetView showGridLines="0" zoomScale="80" zoomScaleNormal="80" workbookViewId="0">
      <selection activeCell="B4" sqref="B4"/>
    </sheetView>
  </sheetViews>
  <sheetFormatPr defaultColWidth="10.7109375" defaultRowHeight="12.75"/>
  <cols>
    <col min="1" max="1" width="5.28515625" style="1239" customWidth="1"/>
    <col min="2" max="2" width="51.85546875" style="19" customWidth="1"/>
    <col min="3" max="3" width="12" style="17" bestFit="1" customWidth="1"/>
    <col min="4" max="4" width="12.85546875" style="17" bestFit="1" customWidth="1"/>
    <col min="5" max="5" width="13.140625" style="17" bestFit="1" customWidth="1"/>
    <col min="6" max="16384" width="10.7109375" style="17"/>
  </cols>
  <sheetData>
    <row r="1" spans="1:7" ht="15.75">
      <c r="A1" s="1236"/>
      <c r="B1" s="1257" t="s">
        <v>1138</v>
      </c>
      <c r="C1" s="33"/>
      <c r="D1" s="33"/>
      <c r="E1" s="33"/>
    </row>
    <row r="2" spans="1:7">
      <c r="A2" s="1236"/>
      <c r="B2" s="42"/>
      <c r="C2" s="33"/>
      <c r="D2" s="33"/>
      <c r="E2" s="33"/>
    </row>
    <row r="3" spans="1:7">
      <c r="A3" s="1241"/>
      <c r="B3" s="43" t="s">
        <v>1506</v>
      </c>
      <c r="C3" s="34"/>
      <c r="D3" s="34"/>
      <c r="E3" s="34"/>
    </row>
    <row r="4" spans="1:7">
      <c r="A4" s="1235"/>
      <c r="B4" s="96" t="s">
        <v>503</v>
      </c>
      <c r="C4" s="34"/>
      <c r="D4" s="34"/>
      <c r="E4" s="34"/>
    </row>
    <row r="5" spans="1:7">
      <c r="A5" s="1237"/>
      <c r="B5"/>
      <c r="C5" s="34"/>
      <c r="D5" s="34"/>
      <c r="E5" s="34"/>
      <c r="F5"/>
      <c r="G5"/>
    </row>
    <row r="6" spans="1:7">
      <c r="A6" s="1237"/>
      <c r="B6" s="43" t="s">
        <v>42</v>
      </c>
      <c r="C6" s="33"/>
      <c r="D6" s="33"/>
      <c r="E6" s="33"/>
    </row>
    <row r="7" spans="1:7" s="142" customFormat="1">
      <c r="A7" s="1237"/>
      <c r="B7" s="131"/>
      <c r="C7" s="129"/>
      <c r="D7" s="1734" t="s">
        <v>1683</v>
      </c>
      <c r="E7" s="1734">
        <v>1</v>
      </c>
    </row>
    <row r="8" spans="1:7" ht="14.25" customHeight="1">
      <c r="A8" s="1237">
        <v>1</v>
      </c>
      <c r="B8" s="588"/>
      <c r="C8" s="1209" t="s">
        <v>372</v>
      </c>
      <c r="D8" s="1209" t="s">
        <v>74</v>
      </c>
      <c r="E8" s="574"/>
    </row>
    <row r="9" spans="1:7" ht="46.5" customHeight="1">
      <c r="A9" s="1237"/>
      <c r="B9" s="348" t="s">
        <v>1576</v>
      </c>
      <c r="C9" s="362" t="s">
        <v>27</v>
      </c>
      <c r="D9" s="585"/>
      <c r="E9" s="382" t="s">
        <v>111</v>
      </c>
    </row>
    <row r="10" spans="1:7">
      <c r="A10" s="1237"/>
      <c r="B10" s="331"/>
      <c r="C10" s="359" t="s">
        <v>76</v>
      </c>
      <c r="D10" s="963" t="s">
        <v>75</v>
      </c>
      <c r="E10" s="382" t="s">
        <v>112</v>
      </c>
    </row>
    <row r="11" spans="1:7" ht="35.25" customHeight="1">
      <c r="A11" s="1237"/>
      <c r="B11" s="595" t="s">
        <v>1577</v>
      </c>
      <c r="C11" s="881">
        <f>C38</f>
        <v>0</v>
      </c>
      <c r="D11" s="963">
        <v>100</v>
      </c>
      <c r="E11" s="489" t="s">
        <v>77</v>
      </c>
    </row>
    <row r="12" spans="1:7" s="137" customFormat="1" ht="19.5" customHeight="1" thickBot="1">
      <c r="A12" s="1237"/>
      <c r="B12" s="594" t="s">
        <v>241</v>
      </c>
      <c r="C12" s="1291"/>
      <c r="D12" s="963" t="s">
        <v>206</v>
      </c>
      <c r="E12" s="266" t="s">
        <v>148</v>
      </c>
    </row>
    <row r="13" spans="1:7" ht="35.25" customHeight="1">
      <c r="A13" s="1237"/>
      <c r="B13" s="593" t="s">
        <v>1578</v>
      </c>
      <c r="C13" s="351">
        <f>SUM(C11:C12)</f>
        <v>0</v>
      </c>
      <c r="D13" s="963" t="s">
        <v>25</v>
      </c>
      <c r="E13" s="266" t="s">
        <v>141</v>
      </c>
    </row>
    <row r="14" spans="1:7" s="101" customFormat="1" ht="18.75" customHeight="1">
      <c r="A14" s="1237"/>
      <c r="B14" s="589" t="s">
        <v>420</v>
      </c>
      <c r="C14" s="1034"/>
      <c r="D14" s="963" t="s">
        <v>207</v>
      </c>
      <c r="E14" s="266" t="s">
        <v>141</v>
      </c>
    </row>
    <row r="15" spans="1:7" s="101" customFormat="1" ht="18.75" customHeight="1">
      <c r="A15" s="1237"/>
      <c r="B15" s="1204" t="s">
        <v>1139</v>
      </c>
      <c r="C15" s="1291"/>
      <c r="D15" s="963" t="s">
        <v>723</v>
      </c>
      <c r="E15" s="861" t="s">
        <v>148</v>
      </c>
    </row>
    <row r="16" spans="1:7" ht="18.75" customHeight="1">
      <c r="A16" s="1237"/>
      <c r="B16" s="438" t="s">
        <v>286</v>
      </c>
      <c r="C16" s="1291"/>
      <c r="D16" s="963" t="s">
        <v>26</v>
      </c>
      <c r="E16" s="266" t="s">
        <v>77</v>
      </c>
    </row>
    <row r="17" spans="1:5" ht="18.75" customHeight="1">
      <c r="A17" s="1237"/>
      <c r="B17" s="438" t="s">
        <v>287</v>
      </c>
      <c r="C17" s="1291"/>
      <c r="D17" s="963" t="s">
        <v>208</v>
      </c>
      <c r="E17" s="266" t="s">
        <v>37</v>
      </c>
    </row>
    <row r="18" spans="1:5" ht="18.75" customHeight="1">
      <c r="A18" s="1237"/>
      <c r="B18" s="438" t="s">
        <v>1424</v>
      </c>
      <c r="C18" s="1291"/>
      <c r="D18" s="963" t="s">
        <v>2</v>
      </c>
      <c r="E18" s="266" t="s">
        <v>37</v>
      </c>
    </row>
    <row r="19" spans="1:5" ht="18.75" customHeight="1">
      <c r="A19" s="1237"/>
      <c r="B19" s="438" t="s">
        <v>1423</v>
      </c>
      <c r="C19" s="1291"/>
      <c r="D19" s="963" t="s">
        <v>209</v>
      </c>
      <c r="E19" s="266" t="s">
        <v>77</v>
      </c>
    </row>
    <row r="20" spans="1:5" ht="32.25" customHeight="1" thickBot="1">
      <c r="A20" s="1237"/>
      <c r="B20" s="590" t="s">
        <v>288</v>
      </c>
      <c r="C20" s="1291"/>
      <c r="D20" s="963" t="s">
        <v>3</v>
      </c>
      <c r="E20" s="266" t="s">
        <v>37</v>
      </c>
    </row>
    <row r="21" spans="1:5" ht="37.5" customHeight="1">
      <c r="A21" s="1237"/>
      <c r="B21" s="801" t="s">
        <v>1579</v>
      </c>
      <c r="C21" s="351">
        <f>SUM(C13:C20)</f>
        <v>0</v>
      </c>
      <c r="D21" s="963" t="s">
        <v>210</v>
      </c>
      <c r="E21" s="394" t="s">
        <v>77</v>
      </c>
    </row>
    <row r="22" spans="1:5">
      <c r="A22" s="1237"/>
      <c r="B22" s="55"/>
      <c r="C22" s="34"/>
      <c r="D22" s="33"/>
      <c r="E22" s="34"/>
    </row>
    <row r="23" spans="1:5" s="353" customFormat="1">
      <c r="A23" s="1237"/>
      <c r="B23" s="55"/>
      <c r="C23" s="355"/>
      <c r="D23" s="1734" t="s">
        <v>1683</v>
      </c>
      <c r="E23" s="1734">
        <v>2</v>
      </c>
    </row>
    <row r="24" spans="1:5" ht="14.25" customHeight="1">
      <c r="A24" s="1237">
        <v>2</v>
      </c>
      <c r="B24" s="588"/>
      <c r="C24" s="1216" t="s">
        <v>372</v>
      </c>
      <c r="D24" s="1216" t="s">
        <v>74</v>
      </c>
      <c r="E24" s="574"/>
    </row>
    <row r="25" spans="1:5" ht="48.75" customHeight="1">
      <c r="A25" s="1237"/>
      <c r="B25" s="348" t="s">
        <v>1580</v>
      </c>
      <c r="C25" s="362" t="s">
        <v>27</v>
      </c>
      <c r="D25" s="585"/>
      <c r="E25" s="382" t="s">
        <v>111</v>
      </c>
    </row>
    <row r="26" spans="1:5">
      <c r="A26" s="1237"/>
      <c r="B26" s="331"/>
      <c r="C26" s="359" t="s">
        <v>76</v>
      </c>
      <c r="D26" s="963" t="s">
        <v>75</v>
      </c>
      <c r="E26" s="382" t="s">
        <v>112</v>
      </c>
    </row>
    <row r="27" spans="1:5" ht="35.25" customHeight="1">
      <c r="A27" s="1237"/>
      <c r="B27" s="597" t="s">
        <v>1581</v>
      </c>
      <c r="C27" s="1334"/>
      <c r="D27" s="963" t="s">
        <v>217</v>
      </c>
      <c r="E27" s="489" t="s">
        <v>77</v>
      </c>
    </row>
    <row r="28" spans="1:5" s="353" customFormat="1" ht="18.75" customHeight="1" thickBot="1">
      <c r="A28" s="1237"/>
      <c r="B28" s="594" t="s">
        <v>241</v>
      </c>
      <c r="C28" s="1334"/>
      <c r="D28" s="963" t="s">
        <v>924</v>
      </c>
      <c r="E28" s="592" t="s">
        <v>148</v>
      </c>
    </row>
    <row r="29" spans="1:5" s="353" customFormat="1" ht="35.25" customHeight="1">
      <c r="A29" s="1237"/>
      <c r="B29" s="593" t="s">
        <v>1578</v>
      </c>
      <c r="C29" s="351">
        <f>SUM(C27:C28)</f>
        <v>0</v>
      </c>
      <c r="D29" s="963" t="s">
        <v>745</v>
      </c>
      <c r="E29" s="592" t="s">
        <v>148</v>
      </c>
    </row>
    <row r="30" spans="1:5" s="101" customFormat="1" ht="18.75" customHeight="1">
      <c r="A30" s="1237"/>
      <c r="B30" s="589" t="s">
        <v>420</v>
      </c>
      <c r="C30" s="1034"/>
      <c r="D30" s="963" t="s">
        <v>218</v>
      </c>
      <c r="E30" s="266" t="s">
        <v>141</v>
      </c>
    </row>
    <row r="31" spans="1:5" ht="18.75" customHeight="1">
      <c r="A31" s="1237"/>
      <c r="B31" s="438" t="s">
        <v>286</v>
      </c>
      <c r="C31" s="1334"/>
      <c r="D31" s="963" t="s">
        <v>219</v>
      </c>
      <c r="E31" s="266" t="s">
        <v>77</v>
      </c>
    </row>
    <row r="32" spans="1:5" s="1323" customFormat="1" ht="18.75" customHeight="1">
      <c r="A32" s="1288"/>
      <c r="B32" s="1287" t="s">
        <v>1125</v>
      </c>
      <c r="C32" s="1334"/>
      <c r="D32" s="1278" t="s">
        <v>1133</v>
      </c>
      <c r="E32" s="860" t="s">
        <v>77</v>
      </c>
    </row>
    <row r="33" spans="1:5" s="353" customFormat="1" ht="18.75" customHeight="1">
      <c r="A33" s="1237"/>
      <c r="B33" s="389" t="s">
        <v>1139</v>
      </c>
      <c r="C33" s="1334"/>
      <c r="D33" s="963" t="s">
        <v>903</v>
      </c>
      <c r="E33" s="592" t="s">
        <v>148</v>
      </c>
    </row>
    <row r="34" spans="1:5" ht="18.75" customHeight="1">
      <c r="A34" s="1237"/>
      <c r="B34" s="438" t="s">
        <v>287</v>
      </c>
      <c r="C34" s="1334"/>
      <c r="D34" s="963" t="s">
        <v>220</v>
      </c>
      <c r="E34" s="266" t="s">
        <v>37</v>
      </c>
    </row>
    <row r="35" spans="1:5" ht="18.75" customHeight="1">
      <c r="A35" s="1237"/>
      <c r="B35" s="438" t="s">
        <v>1424</v>
      </c>
      <c r="C35" s="1334"/>
      <c r="D35" s="963" t="s">
        <v>7</v>
      </c>
      <c r="E35" s="266" t="s">
        <v>37</v>
      </c>
    </row>
    <row r="36" spans="1:5" ht="18.75" customHeight="1">
      <c r="A36" s="1237"/>
      <c r="B36" s="438" t="s">
        <v>1423</v>
      </c>
      <c r="C36" s="1334"/>
      <c r="D36" s="963" t="s">
        <v>221</v>
      </c>
      <c r="E36" s="266" t="s">
        <v>77</v>
      </c>
    </row>
    <row r="37" spans="1:5" ht="33" customHeight="1" thickBot="1">
      <c r="A37" s="1237"/>
      <c r="B37" s="590" t="s">
        <v>288</v>
      </c>
      <c r="C37" s="1334"/>
      <c r="D37" s="963" t="s">
        <v>222</v>
      </c>
      <c r="E37" s="266" t="s">
        <v>37</v>
      </c>
    </row>
    <row r="38" spans="1:5" ht="31.5" customHeight="1">
      <c r="A38" s="1237"/>
      <c r="B38" s="591" t="s">
        <v>1582</v>
      </c>
      <c r="C38" s="351">
        <f>SUM(C29:C37)</f>
        <v>0</v>
      </c>
      <c r="D38" s="963" t="s">
        <v>223</v>
      </c>
      <c r="E38" s="394" t="s">
        <v>77</v>
      </c>
    </row>
    <row r="39" spans="1:5">
      <c r="A39" s="1237"/>
      <c r="B39" s="55"/>
      <c r="C39" s="34"/>
    </row>
    <row r="40" spans="1:5">
      <c r="A40" s="1237"/>
      <c r="B40" s="859"/>
      <c r="C40"/>
      <c r="D40" s="1734" t="s">
        <v>1683</v>
      </c>
      <c r="E40" s="1734">
        <v>3</v>
      </c>
    </row>
    <row r="41" spans="1:5">
      <c r="A41" s="1237">
        <v>3</v>
      </c>
      <c r="B41" s="588"/>
      <c r="C41" s="1209" t="s">
        <v>372</v>
      </c>
      <c r="D41" s="1209" t="s">
        <v>74</v>
      </c>
      <c r="E41" s="574"/>
    </row>
    <row r="42" spans="1:5" ht="45.75" customHeight="1">
      <c r="A42" s="1237"/>
      <c r="B42" s="348" t="s">
        <v>1583</v>
      </c>
      <c r="C42" s="362" t="s">
        <v>27</v>
      </c>
      <c r="D42" s="585"/>
      <c r="E42" s="382" t="s">
        <v>111</v>
      </c>
    </row>
    <row r="43" spans="1:5" ht="13.5" thickBot="1">
      <c r="A43" s="1237"/>
      <c r="B43" s="271"/>
      <c r="C43" s="360" t="s">
        <v>76</v>
      </c>
      <c r="D43" s="963" t="s">
        <v>75</v>
      </c>
      <c r="E43" s="397" t="s">
        <v>112</v>
      </c>
    </row>
    <row r="44" spans="1:5" ht="19.5" customHeight="1">
      <c r="A44" s="1237"/>
      <c r="B44" s="903" t="s">
        <v>879</v>
      </c>
      <c r="C44" s="1039"/>
      <c r="D44" s="1040"/>
      <c r="E44" s="266"/>
    </row>
    <row r="45" spans="1:5" ht="19.5" customHeight="1">
      <c r="A45" s="1237"/>
      <c r="B45" s="388" t="s">
        <v>184</v>
      </c>
      <c r="C45" s="1291"/>
      <c r="D45" s="963" t="s">
        <v>236</v>
      </c>
      <c r="E45" s="266" t="s">
        <v>141</v>
      </c>
    </row>
    <row r="46" spans="1:5" ht="19.5" customHeight="1">
      <c r="A46" s="1237"/>
      <c r="B46" s="388" t="s">
        <v>182</v>
      </c>
      <c r="C46" s="1291"/>
      <c r="D46" s="963" t="s">
        <v>237</v>
      </c>
      <c r="E46" s="266" t="s">
        <v>141</v>
      </c>
    </row>
    <row r="47" spans="1:5" s="142" customFormat="1" ht="19.5" customHeight="1" thickBot="1">
      <c r="A47" s="1237"/>
      <c r="B47" s="388" t="s">
        <v>49</v>
      </c>
      <c r="C47" s="1291"/>
      <c r="D47" s="963" t="s">
        <v>14</v>
      </c>
      <c r="E47" s="394" t="s">
        <v>141</v>
      </c>
    </row>
    <row r="48" spans="1:5" ht="19.5" customHeight="1">
      <c r="A48" s="1237"/>
      <c r="B48" s="410" t="s">
        <v>94</v>
      </c>
      <c r="C48" s="351">
        <f>SUM(C45:C47)</f>
        <v>0</v>
      </c>
      <c r="D48" s="963" t="s">
        <v>239</v>
      </c>
      <c r="E48" s="394" t="s">
        <v>141</v>
      </c>
    </row>
    <row r="49" spans="1:5">
      <c r="A49" s="1237"/>
      <c r="B49" s="899"/>
      <c r="D49" s="998"/>
    </row>
    <row r="50" spans="1:5" s="353" customFormat="1">
      <c r="A50" s="1237"/>
      <c r="B50" s="899"/>
      <c r="D50" s="1734" t="s">
        <v>1683</v>
      </c>
      <c r="E50" s="1734">
        <v>4</v>
      </c>
    </row>
    <row r="51" spans="1:5">
      <c r="A51" s="1237">
        <v>4</v>
      </c>
      <c r="B51" s="588"/>
      <c r="C51" s="1216" t="s">
        <v>372</v>
      </c>
      <c r="D51" s="1216" t="s">
        <v>74</v>
      </c>
      <c r="E51" s="574"/>
    </row>
    <row r="52" spans="1:5" ht="47.25" customHeight="1">
      <c r="A52" s="1237"/>
      <c r="B52" s="348" t="s">
        <v>1584</v>
      </c>
      <c r="C52" s="362" t="s">
        <v>27</v>
      </c>
      <c r="D52" s="585"/>
      <c r="E52" s="382" t="s">
        <v>111</v>
      </c>
    </row>
    <row r="53" spans="1:5" ht="13.5" thickBot="1">
      <c r="A53" s="1237"/>
      <c r="B53" s="271"/>
      <c r="C53" s="360" t="s">
        <v>76</v>
      </c>
      <c r="D53" s="963" t="s">
        <v>75</v>
      </c>
      <c r="E53" s="397" t="s">
        <v>112</v>
      </c>
    </row>
    <row r="54" spans="1:5" ht="18.75" customHeight="1">
      <c r="A54" s="1237"/>
      <c r="B54" s="903" t="s">
        <v>879</v>
      </c>
      <c r="C54" s="586"/>
      <c r="D54" s="587"/>
      <c r="E54" s="266"/>
    </row>
    <row r="55" spans="1:5" ht="19.5" customHeight="1">
      <c r="A55" s="1237"/>
      <c r="B55" s="388" t="s">
        <v>184</v>
      </c>
      <c r="C55" s="1334"/>
      <c r="D55" s="963" t="s">
        <v>631</v>
      </c>
      <c r="E55" s="266" t="s">
        <v>141</v>
      </c>
    </row>
    <row r="56" spans="1:5" ht="19.5" customHeight="1">
      <c r="A56" s="1237"/>
      <c r="B56" s="388" t="s">
        <v>182</v>
      </c>
      <c r="C56" s="1334"/>
      <c r="D56" s="963" t="s">
        <v>632</v>
      </c>
      <c r="E56" s="266" t="s">
        <v>141</v>
      </c>
    </row>
    <row r="57" spans="1:5" ht="19.5" customHeight="1" thickBot="1">
      <c r="A57" s="1237"/>
      <c r="B57" s="388" t="s">
        <v>49</v>
      </c>
      <c r="C57" s="1334"/>
      <c r="D57" s="963" t="s">
        <v>647</v>
      </c>
      <c r="E57" s="394" t="s">
        <v>141</v>
      </c>
    </row>
    <row r="58" spans="1:5" ht="19.5" customHeight="1">
      <c r="A58" s="1237"/>
      <c r="B58" s="410" t="s">
        <v>94</v>
      </c>
      <c r="C58" s="351">
        <f>SUM(C55:C57)</f>
        <v>0</v>
      </c>
      <c r="D58" s="963" t="s">
        <v>808</v>
      </c>
      <c r="E58" s="394" t="s">
        <v>141</v>
      </c>
    </row>
    <row r="59" spans="1:5">
      <c r="A59" s="1237"/>
    </row>
    <row r="60" spans="1:5">
      <c r="A60" s="1237"/>
    </row>
    <row r="61" spans="1:5">
      <c r="A61" s="1237"/>
    </row>
    <row r="62" spans="1:5">
      <c r="A62" s="1237"/>
    </row>
    <row r="63" spans="1:5">
      <c r="A63" s="1237"/>
    </row>
    <row r="64" spans="1:5">
      <c r="A64" s="1237"/>
    </row>
    <row r="65" spans="1:1">
      <c r="A65" s="1237"/>
    </row>
    <row r="66" spans="1:1">
      <c r="A66" s="1237"/>
    </row>
    <row r="67" spans="1:1">
      <c r="A67" s="1237"/>
    </row>
    <row r="68" spans="1:1">
      <c r="A68" s="1237"/>
    </row>
    <row r="69" spans="1:1">
      <c r="A69" s="1237"/>
    </row>
    <row r="70" spans="1:1">
      <c r="A70" s="1237"/>
    </row>
    <row r="71" spans="1:1">
      <c r="A71" s="1237"/>
    </row>
    <row r="72" spans="1:1">
      <c r="A72" s="1237"/>
    </row>
    <row r="73" spans="1:1">
      <c r="A73" s="1237"/>
    </row>
    <row r="74" spans="1:1">
      <c r="A74" s="1237"/>
    </row>
    <row r="75" spans="1:1">
      <c r="A75" s="1237"/>
    </row>
    <row r="76" spans="1:1">
      <c r="A76" s="1237"/>
    </row>
    <row r="77" spans="1:1">
      <c r="A77" s="1237"/>
    </row>
    <row r="78" spans="1:1">
      <c r="A78" s="1237"/>
    </row>
    <row r="79" spans="1:1">
      <c r="A79" s="1237"/>
    </row>
    <row r="80" spans="1:1">
      <c r="A80" s="1237"/>
    </row>
    <row r="81" spans="1:1">
      <c r="A81" s="1237"/>
    </row>
    <row r="82" spans="1:1">
      <c r="A82" s="1237"/>
    </row>
    <row r="83" spans="1:1">
      <c r="A83" s="1237"/>
    </row>
    <row r="84" spans="1:1">
      <c r="A84" s="1237"/>
    </row>
    <row r="85" spans="1:1">
      <c r="A85" s="1237"/>
    </row>
    <row r="86" spans="1:1">
      <c r="A86" s="1237"/>
    </row>
    <row r="87" spans="1:1">
      <c r="A87" s="1237"/>
    </row>
    <row r="88" spans="1:1">
      <c r="A88" s="1237"/>
    </row>
    <row r="89" spans="1:1">
      <c r="A89" s="1237"/>
    </row>
    <row r="90" spans="1:1">
      <c r="A90" s="1237"/>
    </row>
    <row r="91" spans="1:1">
      <c r="A91" s="1237"/>
    </row>
    <row r="92" spans="1:1">
      <c r="A92" s="1237"/>
    </row>
    <row r="93" spans="1:1">
      <c r="A93" s="1237"/>
    </row>
    <row r="94" spans="1:1">
      <c r="A94" s="1237"/>
    </row>
    <row r="95" spans="1:1">
      <c r="A95" s="1237"/>
    </row>
    <row r="96" spans="1:1">
      <c r="A96" s="1237"/>
    </row>
    <row r="97" spans="1:1">
      <c r="A97" s="1237"/>
    </row>
    <row r="98" spans="1:1">
      <c r="A98" s="1237"/>
    </row>
    <row r="99" spans="1:1">
      <c r="A99" s="1237"/>
    </row>
  </sheetData>
  <sheetProtection password="D5A2" sheet="1" objects="1" scenarios="1"/>
  <printOptions gridLinesSet="0"/>
  <pageMargins left="0.35433070866141736" right="0.35433070866141736" top="0.35433070866141736" bottom="0.39370078740157483" header="0.19685039370078741" footer="0.19685039370078741"/>
  <pageSetup paperSize="9" scale="46" orientation="landscape" horizontalDpi="300" verticalDpi="300" r:id="rId1"/>
  <headerFooter alignWithMargins="0"/>
  <ignoredErrors>
    <ignoredError sqref="C26 C53 C43" numberStoredAsText="1"/>
    <ignoredError sqref="C10" numberStoredAsText="1" formulaRange="1"/>
    <ignoredError sqref="C9"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H36"/>
  <sheetViews>
    <sheetView showGridLines="0" zoomScale="80" zoomScaleNormal="80" workbookViewId="0">
      <selection activeCell="B4" sqref="B4"/>
    </sheetView>
  </sheetViews>
  <sheetFormatPr defaultColWidth="10.7109375" defaultRowHeight="12.75"/>
  <cols>
    <col min="1" max="1" width="6.85546875" style="1239" customWidth="1"/>
    <col min="2" max="2" width="50.5703125" style="19" customWidth="1"/>
    <col min="3" max="6" width="13" style="17" customWidth="1"/>
    <col min="7" max="7" width="6.28515625" style="1323" customWidth="1"/>
    <col min="8" max="8" width="8.28515625" style="17" customWidth="1"/>
    <col min="9" max="16384" width="10.7109375" style="17"/>
  </cols>
  <sheetData>
    <row r="1" spans="1:8" ht="15.75">
      <c r="A1" s="1236"/>
      <c r="B1" s="1257" t="s">
        <v>1138</v>
      </c>
      <c r="C1" s="33"/>
      <c r="D1" s="33"/>
      <c r="E1" s="33"/>
      <c r="F1" s="33"/>
      <c r="G1" s="1004"/>
      <c r="H1" s="33"/>
    </row>
    <row r="2" spans="1:8">
      <c r="A2" s="1236"/>
      <c r="B2" s="42"/>
      <c r="C2" s="33"/>
      <c r="D2" s="33"/>
      <c r="E2" s="33"/>
      <c r="F2" s="33"/>
      <c r="G2" s="1004"/>
      <c r="H2" s="33"/>
    </row>
    <row r="3" spans="1:8">
      <c r="A3" s="1236"/>
      <c r="B3" s="43" t="s">
        <v>1506</v>
      </c>
      <c r="C3" s="33"/>
      <c r="D3" s="33"/>
      <c r="E3" s="33"/>
      <c r="F3" s="33"/>
      <c r="G3" s="1004"/>
      <c r="H3" s="33"/>
    </row>
    <row r="4" spans="1:8">
      <c r="A4" s="1236"/>
      <c r="B4" s="96" t="s">
        <v>638</v>
      </c>
      <c r="C4" s="33"/>
      <c r="D4" s="33"/>
      <c r="E4" s="33"/>
      <c r="F4" s="33"/>
      <c r="G4" s="1004"/>
      <c r="H4" s="33"/>
    </row>
    <row r="5" spans="1:8">
      <c r="A5" s="1236"/>
      <c r="B5" s="33"/>
      <c r="C5" s="33"/>
      <c r="D5" s="33"/>
      <c r="E5" s="33"/>
      <c r="F5" s="33"/>
      <c r="G5" s="1004"/>
      <c r="H5" s="33"/>
    </row>
    <row r="6" spans="1:8">
      <c r="A6" s="1236"/>
      <c r="B6" s="43" t="s">
        <v>42</v>
      </c>
      <c r="C6" s="33"/>
      <c r="D6" s="33"/>
      <c r="E6" s="33"/>
      <c r="F6" s="33"/>
      <c r="G6" s="1004"/>
      <c r="H6" s="33"/>
    </row>
    <row r="7" spans="1:8">
      <c r="A7" s="1236"/>
      <c r="B7" s="37"/>
      <c r="C7" s="33"/>
      <c r="D7" s="33"/>
      <c r="E7" s="1734" t="s">
        <v>1683</v>
      </c>
      <c r="F7" s="1734">
        <v>1</v>
      </c>
      <c r="G7" s="1004"/>
      <c r="H7" s="33"/>
    </row>
    <row r="8" spans="1:8">
      <c r="A8" s="1236">
        <v>1</v>
      </c>
      <c r="B8" s="401"/>
      <c r="C8" s="1209" t="s">
        <v>373</v>
      </c>
      <c r="D8" s="1216" t="s">
        <v>374</v>
      </c>
      <c r="E8" s="1209" t="s">
        <v>74</v>
      </c>
      <c r="F8" s="383"/>
      <c r="G8" s="1387"/>
      <c r="H8" s="33"/>
    </row>
    <row r="9" spans="1:8" ht="14.25" customHeight="1">
      <c r="A9" s="1236"/>
      <c r="B9" s="342" t="s">
        <v>1251</v>
      </c>
      <c r="C9" s="368" t="s">
        <v>1509</v>
      </c>
      <c r="D9" s="368" t="s">
        <v>1178</v>
      </c>
      <c r="E9" s="372"/>
      <c r="F9" s="382" t="s">
        <v>111</v>
      </c>
      <c r="G9" s="1387"/>
      <c r="H9" s="33"/>
    </row>
    <row r="10" spans="1:8">
      <c r="A10" s="1236"/>
      <c r="B10" s="331"/>
      <c r="C10" s="404" t="s">
        <v>76</v>
      </c>
      <c r="D10" s="404" t="s">
        <v>76</v>
      </c>
      <c r="E10" s="963" t="s">
        <v>75</v>
      </c>
      <c r="F10" s="382" t="s">
        <v>112</v>
      </c>
      <c r="G10" s="1387"/>
      <c r="H10" s="33"/>
    </row>
    <row r="11" spans="1:8" ht="19.5" customHeight="1">
      <c r="A11" s="1236"/>
      <c r="B11" s="321" t="s">
        <v>926</v>
      </c>
      <c r="C11" s="716"/>
      <c r="D11" s="725"/>
      <c r="E11" s="963" t="s">
        <v>25</v>
      </c>
      <c r="F11" s="377" t="s">
        <v>77</v>
      </c>
      <c r="G11" s="1491" t="s">
        <v>1273</v>
      </c>
      <c r="H11" s="173"/>
    </row>
    <row r="12" spans="1:8" ht="19.5" customHeight="1" thickBot="1">
      <c r="A12" s="1236"/>
      <c r="B12" s="322" t="s">
        <v>178</v>
      </c>
      <c r="C12" s="716"/>
      <c r="D12" s="725"/>
      <c r="E12" s="963" t="s">
        <v>26</v>
      </c>
      <c r="F12" s="377" t="s">
        <v>77</v>
      </c>
      <c r="G12" s="136"/>
      <c r="H12" s="33"/>
    </row>
    <row r="13" spans="1:8" ht="19.5" customHeight="1">
      <c r="A13" s="1236"/>
      <c r="B13" s="325" t="s">
        <v>27</v>
      </c>
      <c r="C13" s="351">
        <f>SUM(C11:C12)</f>
        <v>0</v>
      </c>
      <c r="D13" s="351">
        <f>SUM(D11:D12)</f>
        <v>0</v>
      </c>
      <c r="E13" s="963" t="s">
        <v>2</v>
      </c>
      <c r="F13" s="377" t="s">
        <v>77</v>
      </c>
      <c r="G13" s="136"/>
      <c r="H13" s="33"/>
    </row>
    <row r="14" spans="1:8">
      <c r="A14" s="1236"/>
      <c r="B14" s="37"/>
      <c r="C14" s="33"/>
      <c r="D14" s="33"/>
      <c r="E14" s="33"/>
      <c r="F14" s="33"/>
      <c r="G14" s="1004"/>
      <c r="H14" s="33"/>
    </row>
    <row r="15" spans="1:8" ht="12.75" customHeight="1">
      <c r="A15" s="1236"/>
      <c r="B15" s="37"/>
      <c r="C15" s="33"/>
      <c r="D15" s="33"/>
      <c r="E15" s="33"/>
      <c r="F15" s="33"/>
      <c r="G15" s="1004"/>
      <c r="H15" s="33"/>
    </row>
    <row r="16" spans="1:8">
      <c r="A16" s="1236"/>
      <c r="B16" s="37"/>
      <c r="C16" s="33"/>
      <c r="D16" s="33"/>
      <c r="E16" s="1734" t="s">
        <v>1683</v>
      </c>
      <c r="F16" s="1734">
        <v>2</v>
      </c>
      <c r="G16" s="1004"/>
      <c r="H16" s="33"/>
    </row>
    <row r="17" spans="1:8">
      <c r="A17" s="1236">
        <v>2</v>
      </c>
      <c r="B17" s="380"/>
      <c r="C17" s="1209" t="s">
        <v>582</v>
      </c>
      <c r="D17" s="1216" t="s">
        <v>583</v>
      </c>
      <c r="E17" s="1209" t="s">
        <v>74</v>
      </c>
      <c r="F17" s="381" t="s">
        <v>111</v>
      </c>
      <c r="G17" s="1492"/>
      <c r="H17" s="33"/>
    </row>
    <row r="18" spans="1:8">
      <c r="A18" s="1236"/>
      <c r="B18" s="345" t="s">
        <v>1425</v>
      </c>
      <c r="C18" s="368" t="s">
        <v>1509</v>
      </c>
      <c r="D18" s="368" t="s">
        <v>1178</v>
      </c>
      <c r="E18" s="364"/>
      <c r="F18" s="341"/>
      <c r="G18" s="842"/>
      <c r="H18" s="33"/>
    </row>
    <row r="19" spans="1:8">
      <c r="A19" s="1236"/>
      <c r="B19" s="399"/>
      <c r="C19" s="398" t="s">
        <v>453</v>
      </c>
      <c r="D19" s="398" t="s">
        <v>453</v>
      </c>
      <c r="E19" s="963" t="s">
        <v>75</v>
      </c>
      <c r="F19" s="335" t="s">
        <v>112</v>
      </c>
      <c r="G19" s="932"/>
      <c r="H19" s="33"/>
    </row>
    <row r="20" spans="1:8" ht="18.75" customHeight="1">
      <c r="A20" s="1236"/>
      <c r="B20" s="329" t="s">
        <v>294</v>
      </c>
      <c r="C20" s="369"/>
      <c r="D20" s="369"/>
      <c r="E20" s="369"/>
      <c r="F20" s="371"/>
      <c r="G20" s="932"/>
      <c r="H20" s="33"/>
    </row>
    <row r="21" spans="1:8" ht="18.75" customHeight="1">
      <c r="A21" s="1236"/>
      <c r="B21" s="376" t="s">
        <v>1426</v>
      </c>
      <c r="C21" s="716"/>
      <c r="D21" s="725"/>
      <c r="E21" s="963" t="s">
        <v>206</v>
      </c>
      <c r="F21" s="337" t="s">
        <v>141</v>
      </c>
      <c r="G21" s="1177"/>
      <c r="H21" s="33"/>
    </row>
    <row r="22" spans="1:8" ht="18.75" customHeight="1">
      <c r="A22" s="1236"/>
      <c r="B22" s="376" t="s">
        <v>907</v>
      </c>
      <c r="C22" s="716"/>
      <c r="D22" s="725"/>
      <c r="E22" s="963" t="s">
        <v>720</v>
      </c>
      <c r="F22" s="337" t="s">
        <v>141</v>
      </c>
      <c r="G22" s="1177"/>
      <c r="H22" s="33"/>
    </row>
    <row r="23" spans="1:8" ht="18.75" customHeight="1">
      <c r="A23" s="1236"/>
      <c r="B23" s="389" t="s">
        <v>193</v>
      </c>
      <c r="C23" s="716"/>
      <c r="D23" s="725"/>
      <c r="E23" s="963" t="s">
        <v>25</v>
      </c>
      <c r="F23" s="337" t="s">
        <v>141</v>
      </c>
      <c r="G23" s="1177"/>
      <c r="H23" s="33"/>
    </row>
    <row r="24" spans="1:8" ht="18.75" customHeight="1">
      <c r="B24" s="389" t="s">
        <v>194</v>
      </c>
      <c r="C24" s="716"/>
      <c r="D24" s="725"/>
      <c r="E24" s="963" t="s">
        <v>207</v>
      </c>
      <c r="F24" s="337" t="s">
        <v>141</v>
      </c>
      <c r="G24" s="1177"/>
    </row>
    <row r="25" spans="1:8" ht="18.75" customHeight="1">
      <c r="B25" s="389" t="s">
        <v>195</v>
      </c>
      <c r="C25" s="716"/>
      <c r="D25" s="725"/>
      <c r="E25" s="963" t="s">
        <v>26</v>
      </c>
      <c r="F25" s="337" t="s">
        <v>141</v>
      </c>
      <c r="G25" s="1177"/>
    </row>
    <row r="26" spans="1:8" s="998" customFormat="1" ht="18.75" customHeight="1" thickBot="1">
      <c r="A26" s="1239"/>
      <c r="B26" s="1041" t="s">
        <v>1427</v>
      </c>
      <c r="C26" s="716"/>
      <c r="D26" s="725"/>
      <c r="E26" s="963" t="s">
        <v>884</v>
      </c>
      <c r="F26" s="337" t="s">
        <v>141</v>
      </c>
      <c r="G26" s="1177"/>
    </row>
    <row r="27" spans="1:8" ht="18.75" customHeight="1">
      <c r="B27" s="378" t="s">
        <v>94</v>
      </c>
      <c r="C27" s="351">
        <f>SUM(C21:C26)</f>
        <v>0</v>
      </c>
      <c r="D27" s="351">
        <f t="shared" ref="D27" si="0">SUM(D21:D26)</f>
        <v>0</v>
      </c>
      <c r="E27" s="963" t="s">
        <v>208</v>
      </c>
      <c r="F27" s="337" t="s">
        <v>141</v>
      </c>
      <c r="G27" s="1177"/>
    </row>
    <row r="28" spans="1:8" ht="18.75" customHeight="1">
      <c r="B28" s="329" t="s">
        <v>290</v>
      </c>
      <c r="C28" s="365"/>
      <c r="D28" s="365"/>
      <c r="E28" s="366"/>
      <c r="F28" s="334"/>
      <c r="G28" s="842"/>
    </row>
    <row r="29" spans="1:8" ht="18.75" customHeight="1">
      <c r="B29" s="376" t="s">
        <v>1426</v>
      </c>
      <c r="C29" s="716"/>
      <c r="D29" s="725"/>
      <c r="E29" s="963" t="s">
        <v>209</v>
      </c>
      <c r="F29" s="337" t="s">
        <v>141</v>
      </c>
      <c r="G29" s="1177"/>
    </row>
    <row r="30" spans="1:8" ht="18.75" customHeight="1">
      <c r="B30" s="376" t="s">
        <v>907</v>
      </c>
      <c r="C30" s="716"/>
      <c r="D30" s="725"/>
      <c r="E30" s="963" t="s">
        <v>715</v>
      </c>
      <c r="F30" s="337" t="s">
        <v>141</v>
      </c>
      <c r="G30" s="1177"/>
    </row>
    <row r="31" spans="1:8" ht="18.75" customHeight="1">
      <c r="B31" s="389" t="s">
        <v>193</v>
      </c>
      <c r="C31" s="716"/>
      <c r="D31" s="725"/>
      <c r="E31" s="963" t="s">
        <v>3</v>
      </c>
      <c r="F31" s="337" t="s">
        <v>141</v>
      </c>
      <c r="G31" s="1177"/>
    </row>
    <row r="32" spans="1:8" ht="18.75" customHeight="1">
      <c r="B32" s="389" t="s">
        <v>194</v>
      </c>
      <c r="C32" s="716"/>
      <c r="D32" s="725"/>
      <c r="E32" s="963" t="s">
        <v>210</v>
      </c>
      <c r="F32" s="337" t="s">
        <v>141</v>
      </c>
      <c r="G32" s="1177"/>
    </row>
    <row r="33" spans="1:7" ht="18.75" customHeight="1">
      <c r="B33" s="389" t="s">
        <v>195</v>
      </c>
      <c r="C33" s="716"/>
      <c r="D33" s="725"/>
      <c r="E33" s="963" t="s">
        <v>4</v>
      </c>
      <c r="F33" s="337" t="s">
        <v>141</v>
      </c>
      <c r="G33" s="1177"/>
    </row>
    <row r="34" spans="1:7" s="1323" customFormat="1" ht="29.25" customHeight="1">
      <c r="A34" s="1239"/>
      <c r="B34" s="1350" t="s">
        <v>1235</v>
      </c>
      <c r="C34" s="1341"/>
      <c r="D34" s="725"/>
      <c r="E34" s="963" t="s">
        <v>1234</v>
      </c>
      <c r="F34" s="337" t="s">
        <v>141</v>
      </c>
      <c r="G34" s="1493" t="s">
        <v>1273</v>
      </c>
    </row>
    <row r="35" spans="1:7" s="998" customFormat="1" ht="18.75" customHeight="1" thickBot="1">
      <c r="A35" s="1239"/>
      <c r="B35" s="1041" t="s">
        <v>1427</v>
      </c>
      <c r="C35" s="1673"/>
      <c r="D35" s="725"/>
      <c r="E35" s="963" t="s">
        <v>1027</v>
      </c>
      <c r="F35" s="337" t="s">
        <v>141</v>
      </c>
      <c r="G35" s="1177"/>
    </row>
    <row r="36" spans="1:7" ht="18.75" customHeight="1">
      <c r="B36" s="402" t="s">
        <v>94</v>
      </c>
      <c r="C36" s="351">
        <f>SUM(C29:C35)</f>
        <v>0</v>
      </c>
      <c r="D36" s="351">
        <f t="shared" ref="D36" si="1">SUM(D29:D35)</f>
        <v>0</v>
      </c>
      <c r="E36" s="963" t="s">
        <v>211</v>
      </c>
      <c r="F36" s="377" t="s">
        <v>141</v>
      </c>
      <c r="G36" s="136"/>
    </row>
  </sheetData>
  <sheetProtection password="D5A2" sheet="1" objects="1" scenarios="1"/>
  <dataValidations count="2">
    <dataValidation allowBlank="1" showInputMessage="1" showErrorMessage="1" promptTitle="Loans &amp; receivables - NLF" prompt="This balance will be automatically populated against the National Loans Fund on your WGA balances sheet." sqref="G34"/>
    <dataValidation allowBlank="1" showInputMessage="1" showErrorMessage="1" promptTitle="Net pension scheme asset" prompt="The net closing position of on-SoFP pension schemes should be recorded in the SoFP as a single figure. Where an on-SoFP pension scheme has a net liability, this should be recorded on sheet '24. Other liabilities' and this row left blank." sqref="G11"/>
  </dataValidations>
  <printOptions gridLinesSet="0"/>
  <pageMargins left="0.74803149606299213" right="0.34" top="0.36" bottom="0.38" header="0.21" footer="0.2"/>
  <pageSetup paperSize="9" scale="80" orientation="portrait" horizontalDpi="300" verticalDpi="300" r:id="rId1"/>
  <headerFooter alignWithMargins="0"/>
  <ignoredErrors>
    <ignoredError sqref="E11:E13 E36 C10:D10 E27:E33 E21:E2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59"/>
  <sheetViews>
    <sheetView showGridLines="0" zoomScale="80" zoomScaleNormal="80" workbookViewId="0">
      <selection activeCell="B4" sqref="B4"/>
    </sheetView>
  </sheetViews>
  <sheetFormatPr defaultColWidth="10.7109375" defaultRowHeight="12.75"/>
  <cols>
    <col min="1" max="1" width="4.85546875" style="22" customWidth="1"/>
    <col min="2" max="2" width="65.7109375" style="24" customWidth="1"/>
    <col min="3" max="3" width="14.42578125" style="24" customWidth="1"/>
    <col min="4" max="4" width="15.140625" style="22" customWidth="1"/>
    <col min="5" max="5" width="14.85546875" style="22" customWidth="1"/>
    <col min="6" max="6" width="11.42578125" style="22" customWidth="1"/>
    <col min="7" max="7" width="9.7109375" style="22" customWidth="1"/>
    <col min="8" max="8" width="2.85546875" style="22" customWidth="1"/>
    <col min="9" max="16384" width="10.7109375" style="22"/>
  </cols>
  <sheetData>
    <row r="1" spans="1:11" ht="15.75">
      <c r="A1" s="33"/>
      <c r="B1" s="1257" t="s">
        <v>1138</v>
      </c>
      <c r="C1" s="41"/>
      <c r="D1" s="33"/>
      <c r="E1" s="33"/>
      <c r="F1" s="33"/>
      <c r="G1" s="33"/>
      <c r="H1" s="33"/>
      <c r="I1" s="33"/>
      <c r="J1" s="33"/>
      <c r="K1" s="33"/>
    </row>
    <row r="2" spans="1:11">
      <c r="A2" s="33"/>
      <c r="B2" s="42"/>
      <c r="C2" s="37"/>
      <c r="D2" s="33"/>
      <c r="E2" s="33"/>
      <c r="F2" s="33"/>
      <c r="G2" s="33"/>
      <c r="H2" s="33"/>
      <c r="I2" s="33"/>
      <c r="J2" s="33"/>
      <c r="K2" s="33"/>
    </row>
    <row r="3" spans="1:11">
      <c r="A3" s="34"/>
      <c r="B3" s="38" t="s">
        <v>1506</v>
      </c>
      <c r="C3" s="38"/>
      <c r="D3" s="34"/>
      <c r="E3" s="34"/>
      <c r="F3" s="34"/>
      <c r="G3" s="34"/>
      <c r="H3" s="34"/>
      <c r="I3" s="33"/>
      <c r="J3" s="33"/>
      <c r="K3" s="33"/>
    </row>
    <row r="4" spans="1:11">
      <c r="A4" s="34"/>
      <c r="B4" s="96" t="s">
        <v>496</v>
      </c>
      <c r="C4" s="39"/>
      <c r="D4" s="34"/>
      <c r="E4" s="34"/>
      <c r="F4" s="34"/>
      <c r="G4" s="34"/>
      <c r="H4" s="34"/>
      <c r="I4" s="33"/>
      <c r="J4" s="33"/>
      <c r="K4" s="33"/>
    </row>
    <row r="5" spans="1:11">
      <c r="A5" s="34"/>
      <c r="B5" s="34"/>
      <c r="C5" s="34"/>
      <c r="D5" s="34"/>
      <c r="E5" s="34"/>
      <c r="F5" s="34"/>
      <c r="G5" s="34"/>
      <c r="H5" s="34"/>
      <c r="I5" s="33"/>
      <c r="J5" s="33"/>
      <c r="K5" s="33"/>
    </row>
    <row r="6" spans="1:11">
      <c r="A6" s="34"/>
      <c r="B6" s="43" t="s">
        <v>129</v>
      </c>
      <c r="C6" s="43"/>
      <c r="D6" s="34"/>
      <c r="E6" s="34"/>
      <c r="F6" s="34"/>
      <c r="G6" s="34"/>
      <c r="H6" s="34"/>
      <c r="I6" s="33"/>
      <c r="J6" s="33"/>
      <c r="K6" s="33"/>
    </row>
    <row r="7" spans="1:11">
      <c r="A7" s="34"/>
      <c r="B7" s="40"/>
      <c r="C7" s="40"/>
      <c r="D7" s="34"/>
      <c r="E7" s="34"/>
      <c r="F7" s="1734" t="s">
        <v>1683</v>
      </c>
      <c r="G7" s="1734">
        <v>1</v>
      </c>
      <c r="H7" s="34"/>
      <c r="I7" s="33"/>
      <c r="J7" s="33"/>
      <c r="K7" s="33"/>
    </row>
    <row r="8" spans="1:11">
      <c r="A8" s="1235">
        <v>1</v>
      </c>
      <c r="B8" s="624"/>
      <c r="C8" s="625"/>
      <c r="D8" s="632" t="s">
        <v>326</v>
      </c>
      <c r="E8" s="1190" t="s">
        <v>327</v>
      </c>
      <c r="F8" s="537" t="s">
        <v>74</v>
      </c>
      <c r="G8" s="626"/>
      <c r="H8" s="34"/>
      <c r="I8" s="33"/>
      <c r="J8" s="33"/>
      <c r="K8" s="33"/>
    </row>
    <row r="9" spans="1:11">
      <c r="A9" s="34"/>
      <c r="B9" s="338" t="s">
        <v>203</v>
      </c>
      <c r="C9" s="44"/>
      <c r="D9" s="615" t="s">
        <v>996</v>
      </c>
      <c r="E9" s="615" t="s">
        <v>890</v>
      </c>
      <c r="F9" s="520"/>
      <c r="G9" s="382" t="s">
        <v>111</v>
      </c>
      <c r="H9" s="34"/>
      <c r="I9" s="33"/>
      <c r="J9" s="33"/>
      <c r="K9" s="33"/>
    </row>
    <row r="10" spans="1:11">
      <c r="A10" s="34"/>
      <c r="B10" s="452"/>
      <c r="C10" s="617" t="s">
        <v>621</v>
      </c>
      <c r="D10" s="289" t="s">
        <v>76</v>
      </c>
      <c r="E10" s="431" t="s">
        <v>76</v>
      </c>
      <c r="F10" s="1095" t="s">
        <v>75</v>
      </c>
      <c r="G10" s="382" t="s">
        <v>112</v>
      </c>
      <c r="H10" s="34"/>
      <c r="I10" s="33"/>
      <c r="J10" s="33"/>
      <c r="K10" s="33"/>
    </row>
    <row r="11" spans="1:11" ht="18.75" customHeight="1">
      <c r="A11" s="34"/>
      <c r="B11" s="957" t="s">
        <v>1240</v>
      </c>
      <c r="C11" s="153"/>
      <c r="D11" s="1369">
        <f>'6. Op Inc (source)'!C28</f>
        <v>0</v>
      </c>
      <c r="E11" s="1369">
        <f>'6. Op Inc (source)'!D28</f>
        <v>0</v>
      </c>
      <c r="F11" s="1095" t="s">
        <v>654</v>
      </c>
      <c r="G11" s="377" t="s">
        <v>77</v>
      </c>
      <c r="H11" s="34"/>
      <c r="I11" s="33"/>
      <c r="J11" s="33"/>
      <c r="K11" s="33"/>
    </row>
    <row r="12" spans="1:11" s="1001" customFormat="1" ht="18.75" customHeight="1" thickBot="1">
      <c r="A12" s="1005"/>
      <c r="B12" s="1287" t="s">
        <v>30</v>
      </c>
      <c r="C12" s="1283"/>
      <c r="D12" s="1369">
        <f>'6. Op Inc (source)'!C69</f>
        <v>0</v>
      </c>
      <c r="E12" s="1369">
        <f>'6. Op Inc (source)'!D69</f>
        <v>0</v>
      </c>
      <c r="F12" s="867" t="s">
        <v>419</v>
      </c>
      <c r="G12" s="377" t="s">
        <v>77</v>
      </c>
      <c r="H12" s="1005"/>
      <c r="I12" s="1004"/>
      <c r="J12" s="1004"/>
      <c r="K12" s="1004"/>
    </row>
    <row r="13" spans="1:11" s="1001" customFormat="1" ht="18.75" customHeight="1">
      <c r="A13" s="1005"/>
      <c r="B13" s="1228" t="s">
        <v>1247</v>
      </c>
      <c r="C13" s="1283">
        <v>2</v>
      </c>
      <c r="D13" s="351">
        <f>SUM(D11:D12)</f>
        <v>0</v>
      </c>
      <c r="E13" s="351">
        <f>SUM(E11:E12)</f>
        <v>0</v>
      </c>
      <c r="F13" s="867" t="s">
        <v>11</v>
      </c>
      <c r="G13" s="377" t="s">
        <v>77</v>
      </c>
      <c r="H13" s="1005"/>
      <c r="I13" s="1004"/>
      <c r="J13" s="1004"/>
      <c r="K13" s="1004"/>
    </row>
    <row r="14" spans="1:11" ht="18.75" customHeight="1" thickBot="1">
      <c r="A14" s="34"/>
      <c r="B14" s="457" t="s">
        <v>1335</v>
      </c>
      <c r="C14" s="45">
        <v>3</v>
      </c>
      <c r="D14" s="871">
        <f>-'7. Op Exp'!D83</f>
        <v>0</v>
      </c>
      <c r="E14" s="871">
        <f>-'7. Op Exp'!E83</f>
        <v>0</v>
      </c>
      <c r="F14" s="1095" t="s">
        <v>206</v>
      </c>
      <c r="G14" s="377" t="s">
        <v>37</v>
      </c>
      <c r="H14" s="34"/>
      <c r="I14" s="33"/>
      <c r="J14" s="33"/>
      <c r="K14" s="33"/>
    </row>
    <row r="15" spans="1:11" ht="25.5" customHeight="1">
      <c r="A15" s="34"/>
      <c r="B15" s="627" t="s">
        <v>459</v>
      </c>
      <c r="C15" s="45"/>
      <c r="D15" s="351">
        <f>SUM(D13:D14)</f>
        <v>0</v>
      </c>
      <c r="E15" s="351">
        <f>SUM(E13:E14)</f>
        <v>0</v>
      </c>
      <c r="F15" s="1095" t="s">
        <v>25</v>
      </c>
      <c r="G15" s="377" t="s">
        <v>79</v>
      </c>
      <c r="H15" s="34"/>
      <c r="I15" s="33"/>
      <c r="J15" s="33"/>
      <c r="K15" s="33"/>
    </row>
    <row r="16" spans="1:11">
      <c r="A16" s="34"/>
      <c r="B16" s="628" t="s">
        <v>460</v>
      </c>
      <c r="C16" s="45"/>
      <c r="D16" s="50"/>
      <c r="E16" s="50"/>
      <c r="F16" s="629"/>
      <c r="G16" s="377"/>
      <c r="H16" s="34"/>
      <c r="I16" s="33"/>
      <c r="J16" s="33"/>
      <c r="K16" s="33"/>
    </row>
    <row r="17" spans="1:11" s="23" customFormat="1" ht="18.75" customHeight="1">
      <c r="A17" s="40"/>
      <c r="B17" s="457" t="s">
        <v>461</v>
      </c>
      <c r="C17" s="45">
        <v>8</v>
      </c>
      <c r="D17" s="871">
        <f>'11. Finance'!C23</f>
        <v>0</v>
      </c>
      <c r="E17" s="871">
        <f>'11. Finance'!D23</f>
        <v>0</v>
      </c>
      <c r="F17" s="1095" t="s">
        <v>207</v>
      </c>
      <c r="G17" s="377" t="s">
        <v>77</v>
      </c>
      <c r="H17" s="40"/>
      <c r="I17" s="54"/>
      <c r="J17" s="54"/>
      <c r="K17" s="54"/>
    </row>
    <row r="18" spans="1:11" s="23" customFormat="1" ht="18.75" customHeight="1">
      <c r="A18" s="40"/>
      <c r="B18" s="457" t="s">
        <v>462</v>
      </c>
      <c r="C18" s="45">
        <v>9</v>
      </c>
      <c r="D18" s="871">
        <f>-'11. Finance'!C47</f>
        <v>0</v>
      </c>
      <c r="E18" s="871">
        <f>-'11. Finance'!D47</f>
        <v>0</v>
      </c>
      <c r="F18" s="1095">
        <v>120</v>
      </c>
      <c r="G18" s="377" t="s">
        <v>37</v>
      </c>
      <c r="H18" s="40"/>
      <c r="I18" s="54"/>
      <c r="J18" s="54"/>
      <c r="K18" s="54"/>
    </row>
    <row r="19" spans="1:11" s="23" customFormat="1" ht="18.75" customHeight="1">
      <c r="A19" s="40"/>
      <c r="B19" s="457" t="s">
        <v>463</v>
      </c>
      <c r="C19" s="45"/>
      <c r="D19" s="871">
        <f>-'25. Provisions and CL'!C39</f>
        <v>0</v>
      </c>
      <c r="E19" s="871">
        <f>-'25. Provisions and CL'!C66</f>
        <v>0</v>
      </c>
      <c r="F19" s="1095">
        <v>125</v>
      </c>
      <c r="G19" s="377" t="s">
        <v>37</v>
      </c>
      <c r="H19" s="40"/>
      <c r="I19" s="54"/>
      <c r="J19" s="54"/>
      <c r="K19" s="54"/>
    </row>
    <row r="20" spans="1:11" s="23" customFormat="1" ht="18.75" customHeight="1" thickBot="1">
      <c r="A20" s="40"/>
      <c r="B20" s="457" t="s">
        <v>1336</v>
      </c>
      <c r="C20" s="45"/>
      <c r="D20" s="855"/>
      <c r="E20" s="852"/>
      <c r="F20" s="1095">
        <v>130</v>
      </c>
      <c r="G20" s="377" t="s">
        <v>37</v>
      </c>
      <c r="H20" s="40"/>
      <c r="I20" s="54"/>
      <c r="J20" s="54"/>
      <c r="K20" s="54"/>
    </row>
    <row r="21" spans="1:11" ht="25.5" customHeight="1">
      <c r="A21" s="34"/>
      <c r="B21" s="628" t="s">
        <v>464</v>
      </c>
      <c r="C21" s="45"/>
      <c r="D21" s="351">
        <f>SUM(D17:D20)</f>
        <v>0</v>
      </c>
      <c r="E21" s="351">
        <f>SUM(E17:E20)</f>
        <v>0</v>
      </c>
      <c r="F21" s="1095">
        <v>135</v>
      </c>
      <c r="G21" s="377" t="s">
        <v>79</v>
      </c>
      <c r="H21" s="34"/>
      <c r="I21" s="33"/>
      <c r="J21" s="33"/>
      <c r="K21" s="33"/>
    </row>
    <row r="22" spans="1:11" s="23" customFormat="1" ht="18.75" customHeight="1">
      <c r="A22" s="40"/>
      <c r="B22" s="457" t="s">
        <v>1496</v>
      </c>
      <c r="C22" s="45"/>
      <c r="D22" s="855"/>
      <c r="E22" s="852"/>
      <c r="F22" s="1095">
        <v>140</v>
      </c>
      <c r="G22" s="377" t="s">
        <v>79</v>
      </c>
      <c r="H22" s="40"/>
      <c r="I22" s="54"/>
      <c r="J22" s="54"/>
      <c r="K22" s="54"/>
    </row>
    <row r="23" spans="1:11" s="23" customFormat="1" ht="18.75" customHeight="1">
      <c r="A23" s="40"/>
      <c r="B23" s="957" t="s">
        <v>1337</v>
      </c>
      <c r="C23" s="45"/>
      <c r="D23" s="855"/>
      <c r="E23" s="852"/>
      <c r="F23" s="1095" t="s">
        <v>920</v>
      </c>
      <c r="G23" s="377" t="s">
        <v>79</v>
      </c>
      <c r="H23" s="1631"/>
      <c r="I23" s="54"/>
      <c r="J23" s="54"/>
      <c r="K23" s="54"/>
    </row>
    <row r="24" spans="1:11" s="23" customFormat="1" ht="18.75" customHeight="1">
      <c r="A24" s="40"/>
      <c r="B24" s="549" t="s">
        <v>964</v>
      </c>
      <c r="C24" s="45">
        <v>15</v>
      </c>
      <c r="D24" s="871">
        <f>SUM('16. Investments &amp; Groups'!C21:G21)+SUM('16. Investments &amp; Groups'!C20:G20)</f>
        <v>0</v>
      </c>
      <c r="E24" s="871">
        <f>SUM('16. Investments &amp; Groups'!C46:G46)+SUM('16. Investments &amp; Groups'!C45:G45)</f>
        <v>0</v>
      </c>
      <c r="F24" s="1095" t="s">
        <v>740</v>
      </c>
      <c r="G24" s="377" t="s">
        <v>79</v>
      </c>
      <c r="H24" s="173"/>
      <c r="I24" s="54"/>
      <c r="J24" s="54"/>
      <c r="K24" s="54"/>
    </row>
    <row r="25" spans="1:11" s="23" customFormat="1" ht="18.75" customHeight="1" thickBot="1">
      <c r="A25" s="40"/>
      <c r="B25" s="457" t="s">
        <v>155</v>
      </c>
      <c r="C25" s="45"/>
      <c r="D25" s="871">
        <f>-'10. Corp Tax'!C18</f>
        <v>0</v>
      </c>
      <c r="E25" s="871">
        <f>-'10. Corp Tax'!D18</f>
        <v>0</v>
      </c>
      <c r="F25" s="1095">
        <v>145</v>
      </c>
      <c r="G25" s="377" t="s">
        <v>37</v>
      </c>
      <c r="H25" s="40"/>
      <c r="I25" s="54"/>
      <c r="J25" s="54"/>
      <c r="K25" s="54"/>
    </row>
    <row r="26" spans="1:11" ht="22.5" customHeight="1">
      <c r="A26" s="40"/>
      <c r="B26" s="628" t="s">
        <v>1338</v>
      </c>
      <c r="C26" s="45"/>
      <c r="D26" s="351">
        <f>D15+D21+SUM(D22:D25)</f>
        <v>0</v>
      </c>
      <c r="E26" s="351">
        <f>E15+E21+SUM(E22:E25)</f>
        <v>0</v>
      </c>
      <c r="F26" s="1095">
        <v>150</v>
      </c>
      <c r="G26" s="377" t="s">
        <v>79</v>
      </c>
      <c r="H26" s="34"/>
      <c r="I26" s="33"/>
      <c r="J26" s="33"/>
      <c r="K26" s="33"/>
    </row>
    <row r="27" spans="1:11" s="23" customFormat="1" ht="33" customHeight="1" thickBot="1">
      <c r="A27" s="40"/>
      <c r="B27" s="457" t="s">
        <v>156</v>
      </c>
      <c r="C27" s="45">
        <v>6</v>
      </c>
      <c r="D27" s="871">
        <f>'9. Op Misc'!C91</f>
        <v>0</v>
      </c>
      <c r="E27" s="871">
        <f>'9. Op Misc'!D91</f>
        <v>0</v>
      </c>
      <c r="F27" s="1095">
        <v>155</v>
      </c>
      <c r="G27" s="377" t="s">
        <v>79</v>
      </c>
      <c r="H27" s="40"/>
      <c r="I27" s="54"/>
      <c r="J27" s="54"/>
      <c r="K27" s="54"/>
    </row>
    <row r="28" spans="1:11" ht="25.5" customHeight="1">
      <c r="A28" s="34"/>
      <c r="B28" s="627" t="s">
        <v>157</v>
      </c>
      <c r="C28" s="45"/>
      <c r="D28" s="351">
        <f>D26+D27</f>
        <v>0</v>
      </c>
      <c r="E28" s="351">
        <f>E26+E27</f>
        <v>0</v>
      </c>
      <c r="F28" s="1095">
        <v>160</v>
      </c>
      <c r="G28" s="1170" t="s">
        <v>79</v>
      </c>
      <c r="H28" s="34"/>
      <c r="I28" s="33"/>
      <c r="J28" s="33"/>
      <c r="K28" s="33"/>
    </row>
    <row r="29" spans="1:11" ht="26.25" customHeight="1">
      <c r="A29" s="34"/>
      <c r="B29" s="1171" t="s">
        <v>475</v>
      </c>
      <c r="C29" s="45"/>
      <c r="D29" s="50"/>
      <c r="E29" s="50"/>
      <c r="F29" s="1168"/>
      <c r="G29" s="1170"/>
      <c r="H29" s="34"/>
      <c r="I29" s="33"/>
      <c r="J29" s="33"/>
      <c r="K29" s="33"/>
    </row>
    <row r="30" spans="1:11" s="1001" customFormat="1" ht="26.25" customHeight="1">
      <c r="A30" s="1005"/>
      <c r="B30" s="1073" t="s">
        <v>1102</v>
      </c>
      <c r="C30" s="981"/>
      <c r="D30" s="50"/>
      <c r="E30" s="50"/>
      <c r="F30" s="1169"/>
      <c r="G30" s="1163"/>
      <c r="H30" s="1005"/>
      <c r="I30" s="1004"/>
      <c r="J30" s="1004"/>
      <c r="K30" s="1004"/>
    </row>
    <row r="31" spans="1:11" s="977" customFormat="1" ht="21.75" customHeight="1">
      <c r="A31" s="980"/>
      <c r="B31" s="1071" t="s">
        <v>1497</v>
      </c>
      <c r="C31" s="981"/>
      <c r="D31" s="1333"/>
      <c r="E31" s="1279">
        <f>'3. SOCIE'!D49+'3. SOCIE'!D52</f>
        <v>0</v>
      </c>
      <c r="F31" s="1095" t="s">
        <v>953</v>
      </c>
      <c r="G31" s="1163" t="s">
        <v>79</v>
      </c>
      <c r="H31" s="980"/>
      <c r="I31" s="979"/>
      <c r="J31" s="979"/>
      <c r="K31" s="979"/>
    </row>
    <row r="32" spans="1:11" s="23" customFormat="1" ht="19.5" customHeight="1">
      <c r="A32" s="40"/>
      <c r="B32" s="457" t="s">
        <v>913</v>
      </c>
      <c r="C32" s="45"/>
      <c r="D32" s="871">
        <f>'3. SOCIE'!D21</f>
        <v>0</v>
      </c>
      <c r="E32" s="871">
        <f>'3. SOCIE'!D56</f>
        <v>0</v>
      </c>
      <c r="F32" s="1095" t="s">
        <v>212</v>
      </c>
      <c r="G32" s="337" t="s">
        <v>37</v>
      </c>
      <c r="H32" s="355"/>
      <c r="I32" s="54"/>
      <c r="J32" s="54"/>
      <c r="K32" s="54"/>
    </row>
    <row r="33" spans="1:11" s="23" customFormat="1" ht="19.5" customHeight="1">
      <c r="A33" s="40"/>
      <c r="B33" s="457" t="s">
        <v>914</v>
      </c>
      <c r="C33" s="45"/>
      <c r="D33" s="871">
        <f>SUM('3. SOCIE'!D22:D24)</f>
        <v>0</v>
      </c>
      <c r="E33" s="871">
        <f>SUM('3. SOCIE'!D57:D59)</f>
        <v>0</v>
      </c>
      <c r="F33" s="1095">
        <v>170</v>
      </c>
      <c r="G33" s="377" t="s">
        <v>79</v>
      </c>
      <c r="H33" s="355"/>
      <c r="I33" s="54"/>
      <c r="J33" s="54"/>
      <c r="K33" s="54"/>
    </row>
    <row r="34" spans="1:11" s="23" customFormat="1" ht="19.5" customHeight="1">
      <c r="A34" s="40"/>
      <c r="B34" s="549" t="s">
        <v>1293</v>
      </c>
      <c r="C34" s="45"/>
      <c r="D34" s="871">
        <f>'3. SOCIE'!D26</f>
        <v>0</v>
      </c>
      <c r="E34" s="871">
        <f>'3. SOCIE'!D61</f>
        <v>0</v>
      </c>
      <c r="F34" s="1095">
        <v>190</v>
      </c>
      <c r="G34" s="377" t="s">
        <v>79</v>
      </c>
      <c r="H34" s="40"/>
      <c r="I34" s="54"/>
      <c r="J34" s="54"/>
      <c r="K34" s="54"/>
    </row>
    <row r="35" spans="1:11" s="23" customFormat="1" ht="19.5" customHeight="1">
      <c r="A35" s="40"/>
      <c r="B35" s="549" t="s">
        <v>438</v>
      </c>
      <c r="C35" s="45"/>
      <c r="D35" s="871">
        <f>'3. SOCIE'!D29</f>
        <v>0</v>
      </c>
      <c r="E35" s="871">
        <f>'3. SOCIE'!D64</f>
        <v>0</v>
      </c>
      <c r="F35" s="1095">
        <v>210</v>
      </c>
      <c r="G35" s="377" t="s">
        <v>79</v>
      </c>
      <c r="H35" s="40"/>
      <c r="I35" s="54"/>
      <c r="J35" s="54"/>
      <c r="K35" s="54"/>
    </row>
    <row r="36" spans="1:11" s="23" customFormat="1" ht="19.5" customHeight="1">
      <c r="A36" s="40"/>
      <c r="B36" s="957" t="s">
        <v>1057</v>
      </c>
      <c r="C36" s="45"/>
      <c r="D36" s="871">
        <f>'3. SOCIE'!D30</f>
        <v>0</v>
      </c>
      <c r="E36" s="871">
        <f>'3. SOCIE'!D65</f>
        <v>0</v>
      </c>
      <c r="F36" s="1095">
        <v>220</v>
      </c>
      <c r="G36" s="377" t="s">
        <v>79</v>
      </c>
      <c r="H36" s="40"/>
      <c r="I36" s="54"/>
      <c r="J36" s="54"/>
      <c r="K36" s="54"/>
    </row>
    <row r="37" spans="1:11" s="23" customFormat="1" ht="19.5" customHeight="1">
      <c r="A37" s="40"/>
      <c r="B37" s="549" t="s">
        <v>493</v>
      </c>
      <c r="C37" s="45"/>
      <c r="D37" s="1172">
        <f>SUM('3. SOCIE'!D36:D37)-'3. SOCIE'!G36</f>
        <v>0</v>
      </c>
      <c r="E37" s="1172">
        <f>SUM('3. SOCIE'!D72:D73)-'3. SOCIE'!G72</f>
        <v>0</v>
      </c>
      <c r="F37" s="1095" t="s">
        <v>222</v>
      </c>
      <c r="G37" s="377" t="s">
        <v>79</v>
      </c>
      <c r="H37" s="40"/>
      <c r="I37" s="1650"/>
      <c r="J37" s="54"/>
      <c r="K37" s="54"/>
    </row>
    <row r="38" spans="1:11" s="1002" customFormat="1" ht="27.75" customHeight="1">
      <c r="A38" s="1006"/>
      <c r="B38" s="1173" t="s">
        <v>1103</v>
      </c>
      <c r="C38" s="981"/>
      <c r="D38" s="1081"/>
      <c r="E38" s="1081"/>
      <c r="F38" s="1129"/>
      <c r="G38" s="1109"/>
      <c r="H38" s="1006"/>
      <c r="I38" s="54"/>
      <c r="J38" s="54"/>
      <c r="K38" s="54"/>
    </row>
    <row r="39" spans="1:11" s="23" customFormat="1" ht="19.5" customHeight="1">
      <c r="A39" s="40"/>
      <c r="B39" s="549" t="s">
        <v>1339</v>
      </c>
      <c r="C39" s="45"/>
      <c r="D39" s="871">
        <f>'3. SOCIE'!D27</f>
        <v>0</v>
      </c>
      <c r="E39" s="871">
        <f>'3. SOCIE'!D62</f>
        <v>0</v>
      </c>
      <c r="F39" s="1095">
        <v>200</v>
      </c>
      <c r="G39" s="377" t="s">
        <v>79</v>
      </c>
      <c r="H39" s="40"/>
      <c r="I39" s="54"/>
      <c r="J39" s="54"/>
      <c r="K39" s="54"/>
    </row>
    <row r="40" spans="1:11" s="23" customFormat="1" ht="30" customHeight="1" thickBot="1">
      <c r="A40" s="40"/>
      <c r="B40" s="457" t="s">
        <v>1340</v>
      </c>
      <c r="C40" s="45"/>
      <c r="D40" s="871">
        <f>'3. SOCIE'!D28</f>
        <v>0</v>
      </c>
      <c r="E40" s="871">
        <f>'3. SOCIE'!D63</f>
        <v>0</v>
      </c>
      <c r="F40" s="1095">
        <v>205</v>
      </c>
      <c r="G40" s="377" t="s">
        <v>79</v>
      </c>
      <c r="H40" s="40"/>
      <c r="I40" s="54"/>
      <c r="J40" s="54"/>
      <c r="K40" s="54"/>
    </row>
    <row r="41" spans="1:11" ht="25.5" customHeight="1">
      <c r="A41" s="34"/>
      <c r="B41" s="1770" t="s">
        <v>384</v>
      </c>
      <c r="C41" s="1771"/>
      <c r="D41" s="351">
        <f>SUM(D31:D40)+D28</f>
        <v>0</v>
      </c>
      <c r="E41" s="351">
        <f>SUM(E31:E40)+E28</f>
        <v>0</v>
      </c>
      <c r="F41" s="1095" t="s">
        <v>223</v>
      </c>
      <c r="G41" s="377" t="s">
        <v>79</v>
      </c>
      <c r="H41" s="34"/>
      <c r="I41" s="33"/>
      <c r="J41" s="33"/>
      <c r="K41" s="33"/>
    </row>
    <row r="42" spans="1:11" ht="18.75" customHeight="1" thickBot="1">
      <c r="A42" s="130"/>
      <c r="B42" s="457" t="s">
        <v>646</v>
      </c>
      <c r="C42" s="45"/>
      <c r="D42" s="1603"/>
      <c r="E42" s="852"/>
      <c r="F42" s="1095" t="s">
        <v>224</v>
      </c>
      <c r="G42" s="377" t="s">
        <v>79</v>
      </c>
      <c r="H42" s="130"/>
      <c r="I42" s="129"/>
      <c r="J42" s="129"/>
      <c r="K42" s="129"/>
    </row>
    <row r="43" spans="1:11" ht="22.5" customHeight="1">
      <c r="A43" s="33"/>
      <c r="B43" s="630" t="s">
        <v>383</v>
      </c>
      <c r="C43" s="631"/>
      <c r="D43" s="351">
        <f>SUM(D41:D42)</f>
        <v>0</v>
      </c>
      <c r="E43" s="351">
        <f>SUM(E41:E42)</f>
        <v>0</v>
      </c>
      <c r="F43" s="1095" t="s">
        <v>225</v>
      </c>
      <c r="G43" s="377" t="s">
        <v>79</v>
      </c>
      <c r="H43" s="33"/>
      <c r="I43" s="33"/>
      <c r="J43" s="33"/>
      <c r="K43" s="33"/>
    </row>
    <row r="44" spans="1:11">
      <c r="A44" s="33"/>
      <c r="B44" s="633"/>
      <c r="C44" s="633"/>
      <c r="D44" s="634"/>
      <c r="E44" s="634"/>
      <c r="F44" s="635"/>
      <c r="G44" s="122"/>
      <c r="H44" s="33"/>
      <c r="I44" s="33"/>
      <c r="J44" s="33"/>
      <c r="K44" s="33"/>
    </row>
    <row r="45" spans="1:11">
      <c r="A45" s="354"/>
      <c r="B45" s="633"/>
      <c r="C45" s="633"/>
      <c r="D45" s="634"/>
      <c r="E45" s="634"/>
      <c r="F45" s="1734" t="s">
        <v>1683</v>
      </c>
      <c r="G45" s="1734">
        <v>2</v>
      </c>
      <c r="H45" s="354"/>
      <c r="I45" s="354"/>
      <c r="J45" s="354"/>
      <c r="K45" s="354"/>
    </row>
    <row r="46" spans="1:11">
      <c r="A46" s="1236">
        <v>2</v>
      </c>
      <c r="B46" s="636"/>
      <c r="C46" s="637"/>
      <c r="D46" s="638" t="s">
        <v>465</v>
      </c>
      <c r="E46" s="1190" t="s">
        <v>466</v>
      </c>
      <c r="F46" s="485" t="s">
        <v>74</v>
      </c>
      <c r="G46" s="626"/>
      <c r="H46" s="33"/>
      <c r="I46" s="33"/>
      <c r="J46" s="33"/>
      <c r="K46" s="33"/>
    </row>
    <row r="47" spans="1:11">
      <c r="A47" s="33"/>
      <c r="B47" s="627" t="s">
        <v>1342</v>
      </c>
      <c r="C47" s="619"/>
      <c r="D47" s="615" t="s">
        <v>996</v>
      </c>
      <c r="E47" s="615" t="s">
        <v>890</v>
      </c>
      <c r="F47" s="639"/>
      <c r="G47" s="382" t="s">
        <v>111</v>
      </c>
      <c r="H47" s="33"/>
      <c r="I47" s="33"/>
      <c r="J47" s="33"/>
      <c r="K47" s="33"/>
    </row>
    <row r="48" spans="1:11">
      <c r="A48" s="34"/>
      <c r="B48" s="640"/>
      <c r="C48" s="641"/>
      <c r="D48" s="289" t="s">
        <v>76</v>
      </c>
      <c r="E48" s="431" t="s">
        <v>76</v>
      </c>
      <c r="F48" s="1095" t="s">
        <v>75</v>
      </c>
      <c r="G48" s="382" t="s">
        <v>112</v>
      </c>
      <c r="H48" s="34"/>
      <c r="I48" s="33"/>
      <c r="J48" s="33"/>
      <c r="K48" s="33"/>
    </row>
    <row r="49" spans="1:11" ht="18.75" customHeight="1">
      <c r="A49" s="34"/>
      <c r="B49" s="628" t="s">
        <v>1341</v>
      </c>
      <c r="C49" s="46"/>
      <c r="D49" s="50"/>
      <c r="E49" s="50"/>
      <c r="F49" s="629"/>
      <c r="G49" s="443"/>
      <c r="H49" s="34"/>
      <c r="I49" s="33"/>
      <c r="J49" s="33"/>
      <c r="K49" s="33"/>
    </row>
    <row r="50" spans="1:11" ht="18.75" customHeight="1">
      <c r="A50" s="34"/>
      <c r="B50" s="457" t="s">
        <v>1316</v>
      </c>
      <c r="C50" s="47"/>
      <c r="D50" s="855"/>
      <c r="E50" s="852"/>
      <c r="F50" s="1095" t="s">
        <v>11</v>
      </c>
      <c r="G50" s="377" t="s">
        <v>79</v>
      </c>
      <c r="H50" s="34"/>
      <c r="I50" s="33"/>
      <c r="J50" s="33"/>
      <c r="K50" s="33"/>
    </row>
    <row r="51" spans="1:11" ht="18.75" customHeight="1" thickBot="1">
      <c r="A51" s="34"/>
      <c r="B51" s="457" t="s">
        <v>158</v>
      </c>
      <c r="C51" s="48"/>
      <c r="D51" s="871">
        <f>D52-D50</f>
        <v>0</v>
      </c>
      <c r="E51" s="871">
        <f>E52-E50</f>
        <v>0</v>
      </c>
      <c r="F51" s="1095" t="s">
        <v>206</v>
      </c>
      <c r="G51" s="377" t="s">
        <v>79</v>
      </c>
      <c r="H51" s="34"/>
      <c r="I51" s="33"/>
      <c r="J51" s="33"/>
      <c r="K51" s="33"/>
    </row>
    <row r="52" spans="1:11" ht="18.75" customHeight="1">
      <c r="A52" s="34"/>
      <c r="B52" s="627" t="s">
        <v>32</v>
      </c>
      <c r="C52" s="46"/>
      <c r="D52" s="351">
        <f>D28</f>
        <v>0</v>
      </c>
      <c r="E52" s="351">
        <f>E28</f>
        <v>0</v>
      </c>
      <c r="F52" s="1095" t="s">
        <v>25</v>
      </c>
      <c r="G52" s="377" t="s">
        <v>79</v>
      </c>
      <c r="H52" s="34"/>
      <c r="I52" s="33"/>
      <c r="J52" s="33"/>
      <c r="K52" s="33"/>
    </row>
    <row r="53" spans="1:11" ht="25.5">
      <c r="A53" s="34"/>
      <c r="B53" s="627" t="s">
        <v>467</v>
      </c>
      <c r="C53" s="46"/>
      <c r="D53" s="50"/>
      <c r="E53" s="50"/>
      <c r="F53" s="629"/>
      <c r="G53" s="377"/>
      <c r="H53" s="34"/>
      <c r="I53" s="33"/>
      <c r="J53" s="33"/>
      <c r="K53" s="33"/>
    </row>
    <row r="54" spans="1:11" ht="18.75" customHeight="1">
      <c r="A54" s="33"/>
      <c r="B54" s="457" t="s">
        <v>1316</v>
      </c>
      <c r="C54" s="47"/>
      <c r="D54" s="855"/>
      <c r="E54" s="852"/>
      <c r="F54" s="1095" t="s">
        <v>207</v>
      </c>
      <c r="G54" s="377" t="s">
        <v>79</v>
      </c>
      <c r="H54" s="53"/>
      <c r="I54" s="33"/>
      <c r="J54" s="33"/>
      <c r="K54" s="33"/>
    </row>
    <row r="55" spans="1:11" ht="18.75" customHeight="1" thickBot="1">
      <c r="A55" s="33"/>
      <c r="B55" s="457" t="s">
        <v>158</v>
      </c>
      <c r="C55" s="48"/>
      <c r="D55" s="871">
        <f>D56-D54</f>
        <v>0</v>
      </c>
      <c r="E55" s="871">
        <f>E56-E54</f>
        <v>0</v>
      </c>
      <c r="F55" s="1095" t="s">
        <v>26</v>
      </c>
      <c r="G55" s="377" t="s">
        <v>79</v>
      </c>
      <c r="H55" s="33"/>
      <c r="I55" s="33"/>
      <c r="J55" s="33"/>
      <c r="K55" s="33"/>
    </row>
    <row r="56" spans="1:11" ht="18.75" customHeight="1">
      <c r="A56" s="33"/>
      <c r="B56" s="640" t="s">
        <v>32</v>
      </c>
      <c r="C56" s="642"/>
      <c r="D56" s="351">
        <f>D43</f>
        <v>0</v>
      </c>
      <c r="E56" s="351">
        <f>E43</f>
        <v>0</v>
      </c>
      <c r="F56" s="1095" t="s">
        <v>208</v>
      </c>
      <c r="G56" s="377" t="s">
        <v>79</v>
      </c>
      <c r="H56" s="33"/>
      <c r="I56" s="33"/>
      <c r="J56" s="33"/>
      <c r="K56" s="33"/>
    </row>
    <row r="57" spans="1:11">
      <c r="A57" s="33"/>
      <c r="B57" s="37"/>
      <c r="C57" s="37"/>
      <c r="D57" s="33"/>
      <c r="E57" s="33"/>
      <c r="F57" s="33"/>
      <c r="G57" s="33"/>
      <c r="H57" s="33"/>
      <c r="I57" s="33"/>
      <c r="J57" s="33"/>
      <c r="K57" s="33"/>
    </row>
    <row r="58" spans="1:11">
      <c r="A58" s="33"/>
      <c r="B58" s="32"/>
      <c r="C58" s="49"/>
      <c r="D58" s="33"/>
      <c r="E58" s="33"/>
      <c r="F58" s="33"/>
      <c r="G58" s="33"/>
      <c r="H58" s="33"/>
      <c r="I58" s="33"/>
      <c r="J58" s="33"/>
      <c r="K58" s="33"/>
    </row>
    <row r="59" spans="1:11">
      <c r="A59" s="33"/>
      <c r="B59" s="32"/>
      <c r="C59" s="37"/>
      <c r="D59" s="33"/>
      <c r="E59" s="33"/>
      <c r="F59" s="33"/>
      <c r="G59" s="33"/>
      <c r="H59" s="33"/>
      <c r="I59" s="33"/>
      <c r="J59" s="33"/>
      <c r="K59" s="33"/>
    </row>
  </sheetData>
  <sheetProtection password="D5A2" sheet="1" objects="1" scenarios="1"/>
  <sortState ref="B43:B44">
    <sortCondition ref="B43:B44"/>
  </sortState>
  <dataConsolidate/>
  <customSheetViews>
    <customSheetView guid="{E4F26FFA-5313-49C9-9365-CBA576C57791}" showGridLines="0" fitToPage="1" showRuler="0">
      <selection activeCell="B8" sqref="B8"/>
      <pageMargins left="0.74803149606299213" right="0.74803149606299213" top="0.98425196850393704" bottom="0.98425196850393704" header="0.51181102362204722" footer="0.51181102362204722"/>
      <pageSetup paperSize="9" scale="78" orientation="portrait" r:id="rId1"/>
      <headerFooter alignWithMargins="0"/>
    </customSheetView>
  </customSheetViews>
  <mergeCells count="1">
    <mergeCell ref="B41:C41"/>
  </mergeCells>
  <phoneticPr fontId="0" type="noConversion"/>
  <printOptions gridLinesSet="0"/>
  <pageMargins left="0.74803149606299213" right="0.34" top="0.36" bottom="0.38" header="0.21" footer="0.2"/>
  <pageSetup paperSize="9" scale="68" orientation="portrait" r:id="rId2"/>
  <headerFooter alignWithMargins="0"/>
  <cellWatches>
    <cellWatch r="E43"/>
  </cellWatches>
  <ignoredErrors>
    <ignoredError sqref="F14:F17 F41:F42 F50:F56 F32 D48:E48 F23:F24 F37 F43"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Q62"/>
  <sheetViews>
    <sheetView showGridLines="0" zoomScale="80" zoomScaleNormal="80" workbookViewId="0">
      <selection activeCell="B4" sqref="B4"/>
    </sheetView>
  </sheetViews>
  <sheetFormatPr defaultColWidth="10.7109375" defaultRowHeight="12.75"/>
  <cols>
    <col min="1" max="1" width="4.7109375" style="1239" customWidth="1"/>
    <col min="2" max="2" width="46" style="19" customWidth="1"/>
    <col min="3" max="3" width="4" style="877" customWidth="1"/>
    <col min="4" max="6" width="12.85546875" style="17" customWidth="1"/>
    <col min="7" max="7" width="14.140625" style="17" customWidth="1"/>
    <col min="8" max="8" width="12.85546875" style="17" customWidth="1"/>
    <col min="9" max="9" width="13.42578125" style="142" customWidth="1"/>
    <col min="10" max="10" width="12.85546875" style="17" customWidth="1"/>
    <col min="11" max="11" width="12.85546875" style="998" customWidth="1"/>
    <col min="12" max="13" width="14.28515625" style="142" customWidth="1"/>
    <col min="14" max="16" width="14.140625" style="17" customWidth="1"/>
    <col min="17" max="16384" width="10.7109375" style="17"/>
  </cols>
  <sheetData>
    <row r="1" spans="1:15" ht="15.75">
      <c r="A1" s="1236"/>
      <c r="B1" s="1257" t="s">
        <v>1138</v>
      </c>
      <c r="C1" s="1257"/>
      <c r="D1" s="33"/>
      <c r="E1" s="33"/>
      <c r="F1" s="33"/>
      <c r="G1" s="33"/>
      <c r="H1" s="33"/>
      <c r="I1" s="129"/>
      <c r="J1" s="33"/>
      <c r="K1" s="1004"/>
      <c r="L1" s="129"/>
      <c r="M1" s="129"/>
      <c r="N1" s="33"/>
      <c r="O1" s="33"/>
    </row>
    <row r="2" spans="1:15">
      <c r="A2" s="1236"/>
      <c r="B2" s="42"/>
      <c r="C2" s="933"/>
      <c r="D2" s="33"/>
      <c r="E2" s="33"/>
      <c r="F2" s="33"/>
      <c r="G2" s="33"/>
      <c r="H2" s="33"/>
      <c r="I2" s="129"/>
      <c r="J2" s="33"/>
      <c r="K2" s="1004"/>
      <c r="L2" s="129"/>
      <c r="M2" s="129"/>
      <c r="N2" s="33"/>
      <c r="O2" s="33"/>
    </row>
    <row r="3" spans="1:15">
      <c r="A3" s="1235"/>
      <c r="B3" s="43" t="s">
        <v>1506</v>
      </c>
      <c r="C3" s="934"/>
      <c r="D3" s="34"/>
      <c r="E3" s="33"/>
      <c r="F3" s="33"/>
      <c r="G3" s="33"/>
      <c r="H3" s="33"/>
      <c r="I3" s="129"/>
      <c r="J3" s="34"/>
      <c r="K3" s="1005"/>
      <c r="L3" s="143"/>
      <c r="M3" s="143"/>
      <c r="N3" s="33"/>
      <c r="O3" s="33"/>
    </row>
    <row r="4" spans="1:15">
      <c r="A4" s="1235"/>
      <c r="B4" s="96" t="s">
        <v>515</v>
      </c>
      <c r="C4" s="935"/>
      <c r="D4" s="34"/>
      <c r="E4" s="33"/>
      <c r="F4" s="33"/>
      <c r="G4" s="33"/>
      <c r="H4" s="33"/>
      <c r="I4" s="129"/>
      <c r="J4" s="34"/>
      <c r="K4" s="1005"/>
      <c r="L4" s="143"/>
      <c r="M4" s="143"/>
      <c r="N4" s="33"/>
      <c r="O4" s="33"/>
    </row>
    <row r="5" spans="1:15">
      <c r="A5" s="1235"/>
      <c r="B5" s="34"/>
      <c r="C5" s="1005"/>
      <c r="D5" s="34"/>
      <c r="E5" s="33"/>
      <c r="F5" s="33"/>
      <c r="G5" s="33"/>
      <c r="H5" s="33"/>
      <c r="I5" s="129"/>
      <c r="J5" s="34"/>
      <c r="K5" s="1005"/>
      <c r="L5" s="143"/>
      <c r="M5" s="143"/>
      <c r="N5" s="33"/>
      <c r="O5" s="33"/>
    </row>
    <row r="6" spans="1:15">
      <c r="A6" s="1235"/>
      <c r="B6" s="43" t="s">
        <v>42</v>
      </c>
      <c r="C6" s="934"/>
      <c r="D6" s="34"/>
      <c r="E6" s="33"/>
      <c r="F6" s="33"/>
      <c r="G6" s="33"/>
      <c r="H6" s="33"/>
      <c r="I6" s="129"/>
      <c r="J6" s="33"/>
      <c r="K6" s="1004"/>
      <c r="L6" s="129"/>
      <c r="M6" s="129"/>
      <c r="N6" s="33"/>
      <c r="O6" s="33"/>
    </row>
    <row r="7" spans="1:15" s="998" customFormat="1">
      <c r="A7" s="1235"/>
      <c r="B7" s="934"/>
      <c r="C7" s="934"/>
      <c r="D7" s="1005"/>
      <c r="E7" s="1004"/>
      <c r="F7" s="1004"/>
      <c r="G7" s="1004"/>
      <c r="H7" s="1004"/>
      <c r="I7" s="1004"/>
      <c r="J7" s="1004"/>
      <c r="K7" s="1004"/>
      <c r="L7" s="1004"/>
      <c r="M7" s="1004"/>
      <c r="N7" s="1004"/>
      <c r="O7" s="1004"/>
    </row>
    <row r="8" spans="1:15" s="998" customFormat="1">
      <c r="A8" s="1235"/>
      <c r="B8" s="80" t="s">
        <v>1428</v>
      </c>
      <c r="C8" s="80"/>
      <c r="D8" s="1005"/>
      <c r="E8" s="1004"/>
      <c r="F8" s="1004"/>
      <c r="G8" s="1004"/>
      <c r="H8" s="1004"/>
      <c r="I8" s="1004"/>
      <c r="J8" s="1004"/>
      <c r="K8" s="1004"/>
      <c r="L8" s="1004"/>
      <c r="M8" s="1004"/>
      <c r="N8" s="1004"/>
      <c r="O8" s="1004"/>
    </row>
    <row r="9" spans="1:15" s="998" customFormat="1">
      <c r="A9" s="1235"/>
      <c r="B9" s="80" t="s">
        <v>894</v>
      </c>
      <c r="C9" s="80"/>
      <c r="D9" s="1005"/>
      <c r="E9" s="1004"/>
      <c r="F9" s="1004"/>
      <c r="G9" s="1004"/>
      <c r="H9" s="1004"/>
      <c r="I9" s="1004"/>
      <c r="J9" s="1004"/>
      <c r="K9" s="1004"/>
      <c r="L9" s="1004"/>
      <c r="M9" s="1004"/>
      <c r="N9" s="1004"/>
      <c r="O9" s="1004"/>
    </row>
    <row r="10" spans="1:15">
      <c r="A10" s="1237"/>
      <c r="B10"/>
      <c r="C10" s="1351"/>
      <c r="D10"/>
      <c r="E10"/>
      <c r="F10"/>
      <c r="G10"/>
      <c r="H10"/>
      <c r="I10"/>
      <c r="J10"/>
      <c r="K10" s="960"/>
      <c r="L10" s="1734" t="s">
        <v>1683</v>
      </c>
      <c r="M10" s="1734">
        <v>1</v>
      </c>
    </row>
    <row r="11" spans="1:15">
      <c r="A11" s="1239">
        <v>1</v>
      </c>
      <c r="B11" s="897"/>
      <c r="C11" s="1499"/>
      <c r="D11" s="1209" t="s">
        <v>933</v>
      </c>
      <c r="E11" s="1209" t="s">
        <v>934</v>
      </c>
      <c r="F11" s="1209" t="s">
        <v>935</v>
      </c>
      <c r="G11" s="1209" t="s">
        <v>936</v>
      </c>
      <c r="H11" s="1209" t="s">
        <v>787</v>
      </c>
      <c r="I11" s="1209" t="s">
        <v>788</v>
      </c>
      <c r="J11" s="1209" t="s">
        <v>937</v>
      </c>
      <c r="K11" s="1209" t="s">
        <v>1030</v>
      </c>
      <c r="L11" s="1209" t="s">
        <v>74</v>
      </c>
      <c r="M11" s="552"/>
    </row>
    <row r="12" spans="1:15" ht="49.5" customHeight="1">
      <c r="B12" s="348" t="s">
        <v>1585</v>
      </c>
      <c r="C12" s="1202"/>
      <c r="D12" s="362" t="s">
        <v>94</v>
      </c>
      <c r="E12" s="362" t="s">
        <v>927</v>
      </c>
      <c r="F12" s="362" t="s">
        <v>1429</v>
      </c>
      <c r="G12" s="362" t="s">
        <v>928</v>
      </c>
      <c r="H12" s="362" t="s">
        <v>929</v>
      </c>
      <c r="I12" s="362" t="s">
        <v>930</v>
      </c>
      <c r="J12" s="362" t="s">
        <v>49</v>
      </c>
      <c r="K12" s="1024" t="s">
        <v>1430</v>
      </c>
      <c r="L12" s="362"/>
      <c r="M12" s="222"/>
    </row>
    <row r="13" spans="1:15">
      <c r="B13" s="898"/>
      <c r="C13" s="1495"/>
      <c r="D13" s="362" t="s">
        <v>996</v>
      </c>
      <c r="E13" s="362" t="s">
        <v>996</v>
      </c>
      <c r="F13" s="362" t="s">
        <v>996</v>
      </c>
      <c r="G13" s="362" t="s">
        <v>996</v>
      </c>
      <c r="H13" s="362" t="s">
        <v>996</v>
      </c>
      <c r="I13" s="362" t="s">
        <v>996</v>
      </c>
      <c r="J13" s="362" t="s">
        <v>996</v>
      </c>
      <c r="K13" s="1010" t="s">
        <v>996</v>
      </c>
      <c r="L13" s="362"/>
      <c r="M13" s="222" t="s">
        <v>111</v>
      </c>
    </row>
    <row r="14" spans="1:15">
      <c r="B14" s="331"/>
      <c r="C14" s="357"/>
      <c r="D14" s="598" t="str">
        <f>"£000"</f>
        <v>£000</v>
      </c>
      <c r="E14" s="846" t="str">
        <f t="shared" ref="E14:J14" si="0">"£000"</f>
        <v>£000</v>
      </c>
      <c r="F14" s="846" t="str">
        <f t="shared" si="0"/>
        <v>£000</v>
      </c>
      <c r="G14" s="846" t="str">
        <f t="shared" si="0"/>
        <v>£000</v>
      </c>
      <c r="H14" s="846" t="str">
        <f t="shared" si="0"/>
        <v>£000</v>
      </c>
      <c r="I14" s="846" t="str">
        <f t="shared" si="0"/>
        <v>£000</v>
      </c>
      <c r="J14" s="846" t="str">
        <f t="shared" si="0"/>
        <v>£000</v>
      </c>
      <c r="K14" s="1019" t="s">
        <v>29</v>
      </c>
      <c r="L14" s="963" t="s">
        <v>75</v>
      </c>
      <c r="M14" s="222" t="s">
        <v>112</v>
      </c>
    </row>
    <row r="15" spans="1:15" ht="18.75" customHeight="1">
      <c r="B15" s="1488" t="s">
        <v>1586</v>
      </c>
      <c r="C15" s="1498"/>
      <c r="D15" s="721">
        <f>SUM(E15:K15)</f>
        <v>0</v>
      </c>
      <c r="E15" s="1335">
        <f t="shared" ref="E15:J15" si="1">E48</f>
        <v>0</v>
      </c>
      <c r="F15" s="1335">
        <f t="shared" si="1"/>
        <v>0</v>
      </c>
      <c r="G15" s="1335">
        <f t="shared" si="1"/>
        <v>0</v>
      </c>
      <c r="H15" s="1335">
        <f t="shared" si="1"/>
        <v>0</v>
      </c>
      <c r="I15" s="1335">
        <f t="shared" si="1"/>
        <v>0</v>
      </c>
      <c r="J15" s="1335">
        <f t="shared" si="1"/>
        <v>0</v>
      </c>
      <c r="K15" s="1335">
        <f>K48</f>
        <v>0</v>
      </c>
      <c r="L15" s="963" t="s">
        <v>217</v>
      </c>
      <c r="M15" s="377" t="s">
        <v>77</v>
      </c>
    </row>
    <row r="16" spans="1:15" ht="18.75" customHeight="1" thickBot="1">
      <c r="B16" s="1496" t="s">
        <v>646</v>
      </c>
      <c r="C16" s="1395"/>
      <c r="D16" s="721">
        <f t="shared" ref="D16:D26" si="2">SUM(E16:K16)</f>
        <v>0</v>
      </c>
      <c r="E16" s="1333"/>
      <c r="F16" s="1333"/>
      <c r="G16" s="1333"/>
      <c r="H16" s="1333"/>
      <c r="I16" s="1333"/>
      <c r="J16" s="1333"/>
      <c r="K16" s="996"/>
      <c r="L16" s="963" t="s">
        <v>218</v>
      </c>
      <c r="M16" s="337" t="s">
        <v>148</v>
      </c>
    </row>
    <row r="17" spans="1:17" ht="18.75" customHeight="1">
      <c r="B17" s="1488" t="s">
        <v>1587</v>
      </c>
      <c r="C17" s="1498"/>
      <c r="D17" s="351">
        <f t="shared" si="2"/>
        <v>0</v>
      </c>
      <c r="E17" s="351">
        <f t="shared" ref="E17:K17" si="3">SUM(E15:E16)</f>
        <v>0</v>
      </c>
      <c r="F17" s="351">
        <f t="shared" si="3"/>
        <v>0</v>
      </c>
      <c r="G17" s="351">
        <f t="shared" si="3"/>
        <v>0</v>
      </c>
      <c r="H17" s="351">
        <f t="shared" si="3"/>
        <v>0</v>
      </c>
      <c r="I17" s="351">
        <f t="shared" si="3"/>
        <v>0</v>
      </c>
      <c r="J17" s="351">
        <f t="shared" si="3"/>
        <v>0</v>
      </c>
      <c r="K17" s="970">
        <f t="shared" si="3"/>
        <v>0</v>
      </c>
      <c r="L17" s="963" t="s">
        <v>219</v>
      </c>
      <c r="M17" s="377" t="s">
        <v>141</v>
      </c>
    </row>
    <row r="18" spans="1:17" ht="18.75" customHeight="1">
      <c r="B18" s="1488" t="s">
        <v>420</v>
      </c>
      <c r="C18" s="1498"/>
      <c r="D18" s="871">
        <f t="shared" si="2"/>
        <v>0</v>
      </c>
      <c r="E18" s="1028"/>
      <c r="F18" s="1028"/>
      <c r="G18" s="1028"/>
      <c r="H18" s="1028"/>
      <c r="I18" s="1028"/>
      <c r="J18" s="1028"/>
      <c r="K18" s="1028"/>
      <c r="L18" s="963" t="s">
        <v>220</v>
      </c>
      <c r="M18" s="377" t="s">
        <v>141</v>
      </c>
    </row>
    <row r="19" spans="1:17" s="998" customFormat="1" ht="18.75" customHeight="1">
      <c r="A19" s="1239"/>
      <c r="B19" s="1416" t="s">
        <v>1139</v>
      </c>
      <c r="C19" s="1417"/>
      <c r="D19" s="721">
        <f t="shared" si="2"/>
        <v>0</v>
      </c>
      <c r="E19" s="1206"/>
      <c r="F19" s="1206"/>
      <c r="G19" s="1206"/>
      <c r="H19" s="1206"/>
      <c r="I19" s="1206"/>
      <c r="J19" s="1206"/>
      <c r="K19" s="1206"/>
      <c r="L19" s="963" t="s">
        <v>903</v>
      </c>
      <c r="M19" s="337" t="s">
        <v>148</v>
      </c>
    </row>
    <row r="20" spans="1:17" ht="18.75" customHeight="1">
      <c r="B20" s="1397" t="s">
        <v>789</v>
      </c>
      <c r="C20" s="1406"/>
      <c r="D20" s="721">
        <f t="shared" si="2"/>
        <v>0</v>
      </c>
      <c r="E20" s="716"/>
      <c r="F20" s="716"/>
      <c r="G20" s="716"/>
      <c r="H20" s="716"/>
      <c r="I20" s="716"/>
      <c r="J20" s="716"/>
      <c r="K20" s="996"/>
      <c r="L20" s="963" t="s">
        <v>7</v>
      </c>
      <c r="M20" s="377" t="s">
        <v>77</v>
      </c>
    </row>
    <row r="21" spans="1:17" ht="18.75" customHeight="1">
      <c r="B21" s="1496" t="s">
        <v>1049</v>
      </c>
      <c r="C21" s="1502" t="s">
        <v>1273</v>
      </c>
      <c r="D21" s="721">
        <f t="shared" si="2"/>
        <v>0</v>
      </c>
      <c r="E21" s="716"/>
      <c r="F21" s="716"/>
      <c r="G21" s="716"/>
      <c r="H21" s="716"/>
      <c r="I21" s="716"/>
      <c r="J21" s="716"/>
      <c r="K21" s="996"/>
      <c r="L21" s="963" t="s">
        <v>222</v>
      </c>
      <c r="M21" s="377" t="s">
        <v>37</v>
      </c>
      <c r="N21" s="1282"/>
    </row>
    <row r="22" spans="1:17" ht="28.5" customHeight="1">
      <c r="B22" s="1497" t="s">
        <v>1590</v>
      </c>
      <c r="C22" s="1407"/>
      <c r="D22" s="721">
        <f t="shared" si="2"/>
        <v>0</v>
      </c>
      <c r="E22" s="716"/>
      <c r="F22" s="716"/>
      <c r="G22" s="716"/>
      <c r="H22" s="716"/>
      <c r="I22" s="716"/>
      <c r="J22" s="716"/>
      <c r="K22" s="996"/>
      <c r="L22" s="963" t="s">
        <v>223</v>
      </c>
      <c r="M22" s="337" t="s">
        <v>37</v>
      </c>
      <c r="N22" s="134"/>
    </row>
    <row r="23" spans="1:17" s="142" customFormat="1" ht="31.5" customHeight="1">
      <c r="A23" s="1239"/>
      <c r="B23" s="1497" t="s">
        <v>289</v>
      </c>
      <c r="C23" s="1407"/>
      <c r="D23" s="721">
        <f t="shared" si="2"/>
        <v>0</v>
      </c>
      <c r="E23" s="716"/>
      <c r="F23" s="716"/>
      <c r="G23" s="716"/>
      <c r="H23" s="716"/>
      <c r="I23" s="716"/>
      <c r="J23" s="716"/>
      <c r="K23" s="996"/>
      <c r="L23" s="963" t="s">
        <v>853</v>
      </c>
      <c r="M23" s="337" t="s">
        <v>141</v>
      </c>
    </row>
    <row r="24" spans="1:17" s="840" customFormat="1" ht="18.75" customHeight="1">
      <c r="A24" s="1239"/>
      <c r="B24" s="1397" t="s">
        <v>931</v>
      </c>
      <c r="C24" s="1406"/>
      <c r="D24" s="721">
        <f t="shared" si="2"/>
        <v>0</v>
      </c>
      <c r="E24" s="836"/>
      <c r="F24" s="839">
        <f>-SUM(E24,G24:J24)</f>
        <v>0</v>
      </c>
      <c r="G24" s="836"/>
      <c r="H24" s="836"/>
      <c r="I24" s="836"/>
      <c r="J24" s="836"/>
      <c r="K24" s="996"/>
      <c r="L24" s="963" t="s">
        <v>227</v>
      </c>
      <c r="M24" s="845" t="s">
        <v>932</v>
      </c>
    </row>
    <row r="25" spans="1:17" ht="18.75" customHeight="1">
      <c r="B25" s="1397" t="s">
        <v>49</v>
      </c>
      <c r="C25" s="1502" t="s">
        <v>1273</v>
      </c>
      <c r="D25" s="721">
        <f t="shared" si="2"/>
        <v>0</v>
      </c>
      <c r="E25" s="1211"/>
      <c r="F25" s="1211"/>
      <c r="G25" s="1211"/>
      <c r="H25" s="1211"/>
      <c r="I25" s="1211"/>
      <c r="J25" s="1211"/>
      <c r="K25" s="996"/>
      <c r="L25" s="963" t="s">
        <v>228</v>
      </c>
      <c r="M25" s="337" t="s">
        <v>148</v>
      </c>
      <c r="N25" s="1282"/>
    </row>
    <row r="26" spans="1:17" s="998" customFormat="1" ht="18.75" customHeight="1" thickBot="1">
      <c r="A26" s="1239"/>
      <c r="B26" s="1398" t="s">
        <v>1029</v>
      </c>
      <c r="C26" s="1408"/>
      <c r="D26" s="1094">
        <f t="shared" si="2"/>
        <v>0</v>
      </c>
      <c r="E26" s="996"/>
      <c r="F26" s="996"/>
      <c r="G26" s="996"/>
      <c r="H26" s="996"/>
      <c r="I26" s="996"/>
      <c r="J26" s="996"/>
      <c r="K26" s="716"/>
      <c r="L26" s="963" t="s">
        <v>229</v>
      </c>
      <c r="M26" s="1017" t="s">
        <v>148</v>
      </c>
    </row>
    <row r="27" spans="1:17" ht="18.75" customHeight="1">
      <c r="B27" s="1488" t="s">
        <v>1570</v>
      </c>
      <c r="C27" s="1498"/>
      <c r="D27" s="351">
        <f t="shared" ref="D27:K27" si="4">SUM(D17:D26)</f>
        <v>0</v>
      </c>
      <c r="E27" s="351">
        <f t="shared" si="4"/>
        <v>0</v>
      </c>
      <c r="F27" s="351">
        <f t="shared" si="4"/>
        <v>0</v>
      </c>
      <c r="G27" s="351">
        <f t="shared" si="4"/>
        <v>0</v>
      </c>
      <c r="H27" s="351">
        <f t="shared" si="4"/>
        <v>0</v>
      </c>
      <c r="I27" s="351">
        <f t="shared" si="4"/>
        <v>0</v>
      </c>
      <c r="J27" s="351">
        <f t="shared" si="4"/>
        <v>0</v>
      </c>
      <c r="K27" s="351">
        <f t="shared" si="4"/>
        <v>0</v>
      </c>
      <c r="L27" s="963" t="s">
        <v>236</v>
      </c>
      <c r="M27" s="377" t="s">
        <v>141</v>
      </c>
    </row>
    <row r="28" spans="1:17">
      <c r="B28" s="841"/>
    </row>
    <row r="30" spans="1:17">
      <c r="A30" s="1237"/>
      <c r="B30"/>
      <c r="C30" s="1351"/>
      <c r="D30"/>
      <c r="E30"/>
      <c r="F30"/>
      <c r="G30"/>
      <c r="H30"/>
      <c r="I30"/>
      <c r="J30"/>
      <c r="K30" s="960"/>
      <c r="L30" s="1734" t="s">
        <v>1683</v>
      </c>
      <c r="M30" s="1734">
        <v>3</v>
      </c>
      <c r="N30"/>
      <c r="O30"/>
      <c r="P30"/>
      <c r="Q30"/>
    </row>
    <row r="31" spans="1:17" customFormat="1">
      <c r="A31" s="1237">
        <v>3</v>
      </c>
      <c r="B31" s="897"/>
      <c r="C31" s="1499"/>
      <c r="D31" s="1216" t="s">
        <v>938</v>
      </c>
      <c r="E31" s="1216" t="s">
        <v>939</v>
      </c>
      <c r="F31" s="1216" t="s">
        <v>940</v>
      </c>
      <c r="G31" s="1216" t="s">
        <v>941</v>
      </c>
      <c r="H31" s="1216" t="s">
        <v>942</v>
      </c>
      <c r="I31" s="1216" t="s">
        <v>943</v>
      </c>
      <c r="J31" s="1216" t="s">
        <v>944</v>
      </c>
      <c r="K31" s="1216" t="s">
        <v>1031</v>
      </c>
      <c r="L31" s="1216" t="s">
        <v>74</v>
      </c>
      <c r="M31" s="552"/>
    </row>
    <row r="32" spans="1:17" customFormat="1" ht="45">
      <c r="A32" s="1237"/>
      <c r="B32" s="348" t="s">
        <v>1588</v>
      </c>
      <c r="C32" s="1202"/>
      <c r="D32" s="362" t="s">
        <v>94</v>
      </c>
      <c r="E32" s="843" t="s">
        <v>927</v>
      </c>
      <c r="F32" s="843" t="s">
        <v>1429</v>
      </c>
      <c r="G32" s="843" t="s">
        <v>928</v>
      </c>
      <c r="H32" s="843" t="s">
        <v>929</v>
      </c>
      <c r="I32" s="843" t="s">
        <v>930</v>
      </c>
      <c r="J32" s="843" t="s">
        <v>49</v>
      </c>
      <c r="K32" s="1025" t="s">
        <v>1430</v>
      </c>
      <c r="L32" s="843"/>
      <c r="M32" s="222"/>
    </row>
    <row r="33" spans="1:14" customFormat="1">
      <c r="A33" s="1237"/>
      <c r="B33" s="898"/>
      <c r="C33" s="1495"/>
      <c r="D33" s="362" t="s">
        <v>890</v>
      </c>
      <c r="E33" s="843" t="s">
        <v>890</v>
      </c>
      <c r="F33" s="843" t="s">
        <v>890</v>
      </c>
      <c r="G33" s="843" t="s">
        <v>890</v>
      </c>
      <c r="H33" s="843" t="s">
        <v>890</v>
      </c>
      <c r="I33" s="843" t="s">
        <v>890</v>
      </c>
      <c r="J33" s="843" t="s">
        <v>890</v>
      </c>
      <c r="K33" s="1010" t="s">
        <v>890</v>
      </c>
      <c r="L33" s="843"/>
      <c r="M33" s="222" t="s">
        <v>111</v>
      </c>
    </row>
    <row r="34" spans="1:14" customFormat="1">
      <c r="A34" s="1237"/>
      <c r="B34" s="331"/>
      <c r="C34" s="357"/>
      <c r="D34" s="846" t="str">
        <f>"£000"</f>
        <v>£000</v>
      </c>
      <c r="E34" s="846" t="str">
        <f t="shared" ref="E34:J34" si="5">"£000"</f>
        <v>£000</v>
      </c>
      <c r="F34" s="846" t="str">
        <f t="shared" si="5"/>
        <v>£000</v>
      </c>
      <c r="G34" s="846" t="str">
        <f t="shared" si="5"/>
        <v>£000</v>
      </c>
      <c r="H34" s="846" t="str">
        <f t="shared" si="5"/>
        <v>£000</v>
      </c>
      <c r="I34" s="846" t="str">
        <f t="shared" si="5"/>
        <v>£000</v>
      </c>
      <c r="J34" s="846" t="str">
        <f t="shared" si="5"/>
        <v>£000</v>
      </c>
      <c r="K34" s="1019" t="s">
        <v>29</v>
      </c>
      <c r="L34" s="963" t="s">
        <v>75</v>
      </c>
      <c r="M34" s="222" t="s">
        <v>112</v>
      </c>
    </row>
    <row r="35" spans="1:14" customFormat="1" ht="19.5" customHeight="1">
      <c r="A35" s="1237"/>
      <c r="B35" s="1488" t="s">
        <v>1586</v>
      </c>
      <c r="C35" s="1498"/>
      <c r="D35" s="721">
        <f>SUM(E35:K35)</f>
        <v>0</v>
      </c>
      <c r="E35" s="725"/>
      <c r="F35" s="725"/>
      <c r="G35" s="725"/>
      <c r="H35" s="725"/>
      <c r="I35" s="725"/>
      <c r="J35" s="725"/>
      <c r="K35" s="725"/>
      <c r="L35" s="963" t="s">
        <v>217</v>
      </c>
      <c r="M35" s="377" t="s">
        <v>77</v>
      </c>
    </row>
    <row r="36" spans="1:14" customFormat="1" ht="19.5" customHeight="1" thickBot="1">
      <c r="A36" s="1237"/>
      <c r="B36" s="1496" t="s">
        <v>646</v>
      </c>
      <c r="C36" s="1395"/>
      <c r="D36" s="721">
        <f t="shared" ref="D36:D47" si="6">SUM(E36:K36)</f>
        <v>0</v>
      </c>
      <c r="E36" s="725"/>
      <c r="F36" s="725"/>
      <c r="G36" s="725"/>
      <c r="H36" s="725"/>
      <c r="I36" s="725"/>
      <c r="J36" s="725"/>
      <c r="K36" s="1603"/>
      <c r="L36" s="963" t="s">
        <v>218</v>
      </c>
      <c r="M36" s="337" t="s">
        <v>148</v>
      </c>
    </row>
    <row r="37" spans="1:14" customFormat="1" ht="19.5" customHeight="1">
      <c r="A37" s="1237"/>
      <c r="B37" s="1488" t="s">
        <v>1587</v>
      </c>
      <c r="C37" s="1498"/>
      <c r="D37" s="351">
        <f t="shared" si="6"/>
        <v>0</v>
      </c>
      <c r="E37" s="351">
        <f t="shared" ref="E37:K37" si="7">SUM(E35:E36)</f>
        <v>0</v>
      </c>
      <c r="F37" s="351">
        <f t="shared" si="7"/>
        <v>0</v>
      </c>
      <c r="G37" s="351">
        <f t="shared" si="7"/>
        <v>0</v>
      </c>
      <c r="H37" s="351">
        <f t="shared" si="7"/>
        <v>0</v>
      </c>
      <c r="I37" s="351">
        <f t="shared" si="7"/>
        <v>0</v>
      </c>
      <c r="J37" s="351">
        <f t="shared" si="7"/>
        <v>0</v>
      </c>
      <c r="K37" s="351">
        <f t="shared" si="7"/>
        <v>0</v>
      </c>
      <c r="L37" s="963" t="s">
        <v>219</v>
      </c>
      <c r="M37" s="377" t="s">
        <v>141</v>
      </c>
    </row>
    <row r="38" spans="1:14" customFormat="1" ht="19.5" customHeight="1">
      <c r="A38" s="1237"/>
      <c r="B38" s="1488" t="s">
        <v>420</v>
      </c>
      <c r="C38" s="1498"/>
      <c r="D38" s="721">
        <f t="shared" si="6"/>
        <v>0</v>
      </c>
      <c r="E38" s="805"/>
      <c r="F38" s="805"/>
      <c r="G38" s="805"/>
      <c r="H38" s="805"/>
      <c r="I38" s="805"/>
      <c r="J38" s="805"/>
      <c r="K38" s="805"/>
      <c r="L38" s="963" t="s">
        <v>220</v>
      </c>
      <c r="M38" s="377" t="s">
        <v>141</v>
      </c>
    </row>
    <row r="39" spans="1:14" s="1322" customFormat="1" ht="19.5" customHeight="1">
      <c r="A39" s="1288"/>
      <c r="B39" s="1416" t="s">
        <v>1125</v>
      </c>
      <c r="C39" s="1417"/>
      <c r="D39" s="721">
        <f t="shared" si="6"/>
        <v>0</v>
      </c>
      <c r="E39" s="1334"/>
      <c r="F39" s="1334"/>
      <c r="G39" s="1334"/>
      <c r="H39" s="1334"/>
      <c r="I39" s="1334"/>
      <c r="J39" s="1334"/>
      <c r="K39" s="1334"/>
      <c r="L39" s="1278" t="s">
        <v>1124</v>
      </c>
      <c r="M39" s="377" t="s">
        <v>141</v>
      </c>
    </row>
    <row r="40" spans="1:14" customFormat="1" ht="19.5" customHeight="1">
      <c r="A40" s="1237"/>
      <c r="B40" s="1619" t="s">
        <v>1139</v>
      </c>
      <c r="C40" s="1417"/>
      <c r="D40" s="721">
        <f t="shared" si="6"/>
        <v>0</v>
      </c>
      <c r="E40" s="911"/>
      <c r="F40" s="911"/>
      <c r="G40" s="911"/>
      <c r="H40" s="911"/>
      <c r="I40" s="911"/>
      <c r="J40" s="911"/>
      <c r="K40" s="996"/>
      <c r="L40" s="963" t="s">
        <v>903</v>
      </c>
      <c r="M40" s="337" t="s">
        <v>148</v>
      </c>
    </row>
    <row r="41" spans="1:14" customFormat="1" ht="19.5" customHeight="1">
      <c r="A41" s="1237"/>
      <c r="B41" s="1397" t="s">
        <v>789</v>
      </c>
      <c r="C41" s="1406"/>
      <c r="D41" s="721">
        <f t="shared" si="6"/>
        <v>0</v>
      </c>
      <c r="E41" s="725"/>
      <c r="F41" s="725"/>
      <c r="G41" s="725"/>
      <c r="H41" s="725"/>
      <c r="I41" s="725"/>
      <c r="J41" s="725"/>
      <c r="K41" s="996"/>
      <c r="L41" s="963" t="s">
        <v>7</v>
      </c>
      <c r="M41" s="377" t="s">
        <v>77</v>
      </c>
    </row>
    <row r="42" spans="1:14" customFormat="1" ht="19.5" customHeight="1">
      <c r="A42" s="1237"/>
      <c r="B42" s="1496" t="s">
        <v>1049</v>
      </c>
      <c r="C42" s="1502" t="s">
        <v>1273</v>
      </c>
      <c r="D42" s="721">
        <f t="shared" si="6"/>
        <v>0</v>
      </c>
      <c r="E42" s="725"/>
      <c r="F42" s="725"/>
      <c r="G42" s="725"/>
      <c r="H42" s="725"/>
      <c r="I42" s="725"/>
      <c r="J42" s="725"/>
      <c r="K42" s="996"/>
      <c r="L42" s="963" t="s">
        <v>222</v>
      </c>
      <c r="M42" s="377" t="s">
        <v>37</v>
      </c>
    </row>
    <row r="43" spans="1:14" customFormat="1" ht="27.75" customHeight="1">
      <c r="A43" s="1237"/>
      <c r="B43" s="1497" t="s">
        <v>1590</v>
      </c>
      <c r="C43" s="1407"/>
      <c r="D43" s="721">
        <f t="shared" si="6"/>
        <v>0</v>
      </c>
      <c r="E43" s="725"/>
      <c r="F43" s="725"/>
      <c r="G43" s="725"/>
      <c r="H43" s="725"/>
      <c r="I43" s="725"/>
      <c r="J43" s="1026"/>
      <c r="K43" s="996"/>
      <c r="L43" s="963" t="s">
        <v>223</v>
      </c>
      <c r="M43" s="337" t="s">
        <v>37</v>
      </c>
      <c r="N43" s="17"/>
    </row>
    <row r="44" spans="1:14" customFormat="1" ht="28.5" customHeight="1">
      <c r="A44" s="1237"/>
      <c r="B44" s="1497" t="s">
        <v>289</v>
      </c>
      <c r="C44" s="1407"/>
      <c r="D44" s="721">
        <f t="shared" si="6"/>
        <v>0</v>
      </c>
      <c r="E44" s="725"/>
      <c r="F44" s="725"/>
      <c r="G44" s="725"/>
      <c r="H44" s="725"/>
      <c r="I44" s="725"/>
      <c r="J44" s="1026"/>
      <c r="K44" s="996"/>
      <c r="L44" s="963" t="s">
        <v>853</v>
      </c>
      <c r="M44" s="337" t="s">
        <v>141</v>
      </c>
    </row>
    <row r="45" spans="1:14" s="844" customFormat="1" ht="19.5" customHeight="1">
      <c r="A45" s="1237"/>
      <c r="B45" s="1397" t="s">
        <v>931</v>
      </c>
      <c r="C45" s="1406"/>
      <c r="D45" s="838">
        <f t="shared" si="6"/>
        <v>0</v>
      </c>
      <c r="E45" s="725"/>
      <c r="F45" s="839">
        <f>-SUM(E45,G45:J45)</f>
        <v>0</v>
      </c>
      <c r="G45" s="725"/>
      <c r="H45" s="725"/>
      <c r="I45" s="725"/>
      <c r="J45" s="1026"/>
      <c r="K45" s="996"/>
      <c r="L45" s="963" t="s">
        <v>227</v>
      </c>
      <c r="M45" s="845" t="s">
        <v>932</v>
      </c>
    </row>
    <row r="46" spans="1:14" customFormat="1" ht="19.5" customHeight="1">
      <c r="A46" s="1237"/>
      <c r="B46" s="1397" t="s">
        <v>49</v>
      </c>
      <c r="C46" s="1406"/>
      <c r="D46" s="721">
        <f t="shared" si="6"/>
        <v>0</v>
      </c>
      <c r="E46" s="725"/>
      <c r="F46" s="725"/>
      <c r="G46" s="725"/>
      <c r="H46" s="725"/>
      <c r="I46" s="725"/>
      <c r="J46" s="1026"/>
      <c r="K46" s="996"/>
      <c r="L46" s="963" t="s">
        <v>228</v>
      </c>
      <c r="M46" s="337" t="s">
        <v>148</v>
      </c>
    </row>
    <row r="47" spans="1:14" s="960" customFormat="1" ht="19.5" customHeight="1" thickBot="1">
      <c r="A47" s="1237"/>
      <c r="B47" s="1398" t="s">
        <v>1029</v>
      </c>
      <c r="C47" s="1408"/>
      <c r="D47" s="1094">
        <f t="shared" si="6"/>
        <v>0</v>
      </c>
      <c r="E47" s="996"/>
      <c r="F47" s="996"/>
      <c r="G47" s="996"/>
      <c r="H47" s="996"/>
      <c r="I47" s="996"/>
      <c r="J47" s="996"/>
      <c r="K47" s="1026"/>
      <c r="L47" s="963" t="s">
        <v>234</v>
      </c>
      <c r="M47" s="337" t="s">
        <v>148</v>
      </c>
    </row>
    <row r="48" spans="1:14" customFormat="1" ht="21.75" customHeight="1">
      <c r="A48" s="1237"/>
      <c r="B48" s="1488" t="s">
        <v>1589</v>
      </c>
      <c r="C48" s="1498"/>
      <c r="D48" s="351">
        <f>SUM(D37:D47)</f>
        <v>0</v>
      </c>
      <c r="E48" s="351">
        <f>SUM(E37:E47)</f>
        <v>0</v>
      </c>
      <c r="F48" s="351">
        <f t="shared" ref="F48:K48" si="8">SUM(F37:F47)</f>
        <v>0</v>
      </c>
      <c r="G48" s="351">
        <f t="shared" si="8"/>
        <v>0</v>
      </c>
      <c r="H48" s="351">
        <f t="shared" si="8"/>
        <v>0</v>
      </c>
      <c r="I48" s="351">
        <f t="shared" si="8"/>
        <v>0</v>
      </c>
      <c r="J48" s="351">
        <f t="shared" si="8"/>
        <v>0</v>
      </c>
      <c r="K48" s="351">
        <f t="shared" si="8"/>
        <v>0</v>
      </c>
      <c r="L48" s="963" t="s">
        <v>236</v>
      </c>
      <c r="M48" s="377" t="s">
        <v>141</v>
      </c>
    </row>
    <row r="49" spans="1:13" customFormat="1">
      <c r="A49" s="1237"/>
      <c r="B49" s="1181"/>
      <c r="C49" s="1351"/>
      <c r="K49" s="960"/>
      <c r="M49" s="840"/>
    </row>
    <row r="50" spans="1:13" customFormat="1">
      <c r="A50" s="1237"/>
      <c r="B50" s="19"/>
      <c r="C50" s="877"/>
      <c r="K50" s="960"/>
    </row>
    <row r="51" spans="1:13" customFormat="1">
      <c r="A51" s="1237"/>
      <c r="C51" s="1351"/>
      <c r="K51" s="960"/>
    </row>
    <row r="52" spans="1:13">
      <c r="B52" s="17"/>
      <c r="C52" s="1323"/>
    </row>
    <row r="53" spans="1:13" ht="39" customHeight="1">
      <c r="B53" s="17"/>
      <c r="C53" s="1323"/>
    </row>
    <row r="54" spans="1:13">
      <c r="B54" s="17"/>
      <c r="C54" s="1323"/>
    </row>
    <row r="55" spans="1:13" s="998" customFormat="1" ht="19.5" customHeight="1">
      <c r="A55" s="1239"/>
      <c r="C55" s="1323"/>
    </row>
    <row r="56" spans="1:13" s="998" customFormat="1" ht="19.5" customHeight="1">
      <c r="A56" s="1239"/>
      <c r="C56" s="1323"/>
    </row>
    <row r="57" spans="1:13" ht="19.5" customHeight="1">
      <c r="B57" s="17"/>
      <c r="C57" s="1323"/>
    </row>
    <row r="58" spans="1:13" ht="19.5" customHeight="1">
      <c r="B58" s="17"/>
      <c r="C58" s="1323"/>
    </row>
    <row r="59" spans="1:13" ht="19.5" customHeight="1">
      <c r="B59" s="17"/>
      <c r="C59" s="1323"/>
      <c r="I59" s="17"/>
      <c r="K59" s="17"/>
      <c r="L59" s="17"/>
      <c r="M59" s="17"/>
    </row>
    <row r="60" spans="1:13" ht="19.5" customHeight="1">
      <c r="B60" s="17"/>
      <c r="C60" s="1323"/>
      <c r="I60" s="17"/>
      <c r="K60" s="17"/>
      <c r="L60" s="17"/>
      <c r="M60" s="17"/>
    </row>
    <row r="61" spans="1:13" ht="19.5" customHeight="1">
      <c r="B61" s="17"/>
      <c r="C61" s="1323"/>
      <c r="I61" s="17"/>
      <c r="K61" s="17"/>
      <c r="L61" s="17"/>
      <c r="M61" s="17"/>
    </row>
    <row r="62" spans="1:13" ht="19.5" customHeight="1">
      <c r="B62" s="17"/>
      <c r="C62" s="1323"/>
      <c r="I62" s="17"/>
      <c r="K62" s="17"/>
      <c r="L62" s="17"/>
      <c r="M62" s="17"/>
    </row>
  </sheetData>
  <sheetProtection password="D5A2" sheet="1" objects="1" scenarios="1"/>
  <dataValidations count="2">
    <dataValidation allowBlank="1" showInputMessage="1" showErrorMessage="1" promptTitle="Inventories consumed" prompt="Where inventories have been consumed that were purchased from other DH group bodies (except FTs) please follow the instructions within the FTC completion guidance._x000a__x000a_Inventories consumed should be entered negative, as a reduction in the inventories balance" sqref="C42 C21"/>
    <dataValidation allowBlank="1" showInputMessage="1" showErrorMessage="1" promptTitle="Inventories consumed" prompt="Where inventories have been consumed that were purchased from other DH group bodies (except FTs) please follow the instructions within the FTC completion guidance. This movement should not be recorded as 'other'." sqref="C25"/>
  </dataValidations>
  <printOptions gridLinesSet="0"/>
  <pageMargins left="0.74803149606299213" right="0.34" top="0.36" bottom="0.38" header="0.21" footer="0.2"/>
  <pageSetup paperSize="9" scale="40" orientation="portrait" horizontalDpi="300" verticalDpi="300" r:id="rId1"/>
  <headerFooter alignWithMargins="0"/>
  <ignoredErrors>
    <ignoredError sqref="L27 L48 L40:L44 L20:L23 L15:L16 L35:L36 L24:L25 L45:L46 L17:L18 L37:L38" numberStoredAsText="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Q156"/>
  <sheetViews>
    <sheetView showGridLines="0" zoomScale="80" zoomScaleNormal="80" workbookViewId="0">
      <selection activeCell="B5" sqref="B5"/>
    </sheetView>
  </sheetViews>
  <sheetFormatPr defaultColWidth="10.7109375" defaultRowHeight="12.75"/>
  <cols>
    <col min="1" max="1" width="6.85546875" style="1239" customWidth="1"/>
    <col min="2" max="2" width="50.5703125" style="19" customWidth="1"/>
    <col min="3" max="3" width="4.7109375" style="877" customWidth="1"/>
    <col min="4" max="11" width="12.85546875" style="17" customWidth="1"/>
    <col min="12" max="12" width="10.7109375" style="17" customWidth="1"/>
    <col min="13" max="13" width="10.7109375" style="17"/>
    <col min="14" max="14" width="12.140625" style="17" customWidth="1"/>
    <col min="15" max="15" width="10.7109375" style="17" customWidth="1"/>
    <col min="16" max="16384" width="10.7109375" style="17"/>
  </cols>
  <sheetData>
    <row r="1" spans="1:17" ht="15.75">
      <c r="A1" s="1236"/>
      <c r="B1" s="1257" t="s">
        <v>1138</v>
      </c>
      <c r="C1" s="1257"/>
      <c r="D1" s="33"/>
      <c r="E1" s="33"/>
      <c r="F1" s="33"/>
      <c r="G1" s="33"/>
      <c r="H1" s="33"/>
      <c r="I1" s="33"/>
      <c r="J1" s="33"/>
      <c r="N1" s="998"/>
      <c r="O1" s="998"/>
    </row>
    <row r="2" spans="1:17">
      <c r="A2" s="1236"/>
      <c r="B2" s="42"/>
      <c r="C2" s="933"/>
      <c r="D2" s="33"/>
      <c r="E2" s="33"/>
      <c r="F2" s="33"/>
      <c r="G2" s="33"/>
      <c r="H2" s="33"/>
      <c r="I2" s="33"/>
      <c r="J2" s="33"/>
      <c r="N2" s="998"/>
      <c r="O2" s="998"/>
    </row>
    <row r="3" spans="1:17">
      <c r="A3" s="1236"/>
      <c r="B3" s="43" t="s">
        <v>1506</v>
      </c>
      <c r="C3" s="934"/>
      <c r="D3" s="33"/>
      <c r="E3" s="33"/>
      <c r="F3" s="33"/>
      <c r="G3" s="33"/>
      <c r="H3" s="33"/>
      <c r="I3" s="33"/>
      <c r="J3" s="33"/>
      <c r="N3" s="998"/>
      <c r="O3" s="998"/>
    </row>
    <row r="4" spans="1:17">
      <c r="A4" s="1236"/>
      <c r="B4" s="96" t="s">
        <v>516</v>
      </c>
      <c r="C4" s="935"/>
      <c r="D4" s="33"/>
      <c r="E4" s="33"/>
      <c r="F4" s="33"/>
      <c r="G4" s="33"/>
      <c r="H4" s="33"/>
      <c r="I4" s="33"/>
      <c r="J4" s="33"/>
      <c r="N4" s="998"/>
      <c r="O4" s="998"/>
    </row>
    <row r="5" spans="1:17" ht="12.75" customHeight="1">
      <c r="A5" s="1236"/>
      <c r="B5" s="33"/>
      <c r="C5" s="1004"/>
      <c r="D5" s="33"/>
      <c r="E5" s="33"/>
      <c r="F5" s="33"/>
      <c r="G5" s="33"/>
      <c r="H5" s="33"/>
      <c r="I5" s="33"/>
      <c r="J5" s="33"/>
      <c r="M5" s="1323"/>
      <c r="N5" s="1323"/>
      <c r="O5" s="1323"/>
      <c r="P5" s="1323"/>
      <c r="Q5" s="1323"/>
    </row>
    <row r="6" spans="1:17">
      <c r="A6" s="1236"/>
      <c r="B6" s="43" t="s">
        <v>42</v>
      </c>
      <c r="C6" s="934"/>
      <c r="D6" s="33"/>
      <c r="E6" s="33"/>
      <c r="F6" s="33"/>
      <c r="G6" s="33"/>
      <c r="H6" s="33"/>
      <c r="I6" s="33"/>
      <c r="J6" s="33"/>
      <c r="M6" s="1323"/>
      <c r="N6" s="1323"/>
      <c r="O6" s="1323"/>
      <c r="P6" s="1323"/>
      <c r="Q6" s="1323"/>
    </row>
    <row r="7" spans="1:17">
      <c r="A7" s="1237"/>
      <c r="B7" s="37"/>
      <c r="C7" s="356"/>
      <c r="D7" s="33"/>
      <c r="E7" s="33"/>
      <c r="F7" s="1734" t="s">
        <v>1683</v>
      </c>
      <c r="G7" s="1734">
        <v>1</v>
      </c>
      <c r="H7" s="33"/>
      <c r="I7" s="33"/>
      <c r="J7" s="33"/>
      <c r="M7" s="1323"/>
      <c r="N7" s="1323"/>
      <c r="O7" s="1323"/>
      <c r="P7" s="1323"/>
      <c r="Q7" s="1323"/>
    </row>
    <row r="8" spans="1:17">
      <c r="A8" s="1237">
        <v>1</v>
      </c>
      <c r="B8" s="1530"/>
      <c r="C8" s="1531"/>
      <c r="D8" s="1209" t="s">
        <v>848</v>
      </c>
      <c r="E8" s="1216" t="s">
        <v>849</v>
      </c>
      <c r="F8" s="1197" t="s">
        <v>74</v>
      </c>
      <c r="G8" s="383"/>
      <c r="H8" s="1323"/>
      <c r="I8" s="1323"/>
      <c r="J8" s="1323"/>
      <c r="K8" s="1323"/>
    </row>
    <row r="9" spans="1:17">
      <c r="A9" s="1236"/>
      <c r="B9" s="332" t="s">
        <v>1592</v>
      </c>
      <c r="C9" s="1494"/>
      <c r="D9" s="359" t="s">
        <v>1509</v>
      </c>
      <c r="E9" s="599" t="s">
        <v>1178</v>
      </c>
      <c r="F9" s="328"/>
      <c r="G9" s="382"/>
      <c r="H9" s="1323"/>
      <c r="I9" s="1323"/>
      <c r="J9" s="1323"/>
      <c r="K9" s="1323"/>
    </row>
    <row r="10" spans="1:17">
      <c r="A10" s="1237"/>
      <c r="B10" s="324"/>
      <c r="C10" s="36"/>
      <c r="D10" s="359" t="s">
        <v>27</v>
      </c>
      <c r="E10" s="600" t="s">
        <v>94</v>
      </c>
      <c r="F10" s="384"/>
      <c r="G10" s="382" t="s">
        <v>111</v>
      </c>
      <c r="H10" s="1323"/>
      <c r="I10" s="1323"/>
      <c r="J10" s="1323"/>
      <c r="K10" s="1323"/>
    </row>
    <row r="11" spans="1:17">
      <c r="A11" s="1237"/>
      <c r="B11" s="409"/>
      <c r="C11" s="1503"/>
      <c r="D11" s="404" t="str">
        <f>"£000"</f>
        <v>£000</v>
      </c>
      <c r="E11" s="601" t="str">
        <f t="shared" ref="E11" si="0">"£000"</f>
        <v>£000</v>
      </c>
      <c r="F11" s="963" t="s">
        <v>75</v>
      </c>
      <c r="G11" s="396" t="s">
        <v>112</v>
      </c>
      <c r="H11" s="1323"/>
      <c r="I11" s="1323"/>
      <c r="J11" s="1323"/>
      <c r="K11" s="1323"/>
    </row>
    <row r="12" spans="1:17" ht="18.75" customHeight="1">
      <c r="A12" s="1237"/>
      <c r="B12" s="338" t="s">
        <v>290</v>
      </c>
      <c r="C12" s="44"/>
      <c r="D12" s="403"/>
      <c r="E12" s="602"/>
      <c r="F12" s="149"/>
      <c r="G12" s="394"/>
      <c r="H12" s="1323"/>
      <c r="I12" s="1323"/>
      <c r="J12" s="1323"/>
      <c r="K12" s="1323"/>
    </row>
    <row r="13" spans="1:17" ht="18.75" customHeight="1">
      <c r="A13" s="1237"/>
      <c r="B13" s="1426" t="s">
        <v>1431</v>
      </c>
      <c r="C13" s="1521"/>
      <c r="D13" s="1097"/>
      <c r="E13" s="1089"/>
      <c r="F13" s="963">
        <v>100</v>
      </c>
      <c r="G13" s="400" t="s">
        <v>77</v>
      </c>
      <c r="H13" s="1323"/>
      <c r="I13" s="1323"/>
      <c r="J13" s="1323"/>
      <c r="K13" s="1323"/>
    </row>
    <row r="14" spans="1:17" ht="18.75" customHeight="1">
      <c r="A14" s="1237"/>
      <c r="B14" s="1514" t="s">
        <v>1432</v>
      </c>
      <c r="C14" s="1522"/>
      <c r="D14" s="1097"/>
      <c r="E14" s="1089"/>
      <c r="F14" s="963" t="s">
        <v>419</v>
      </c>
      <c r="G14" s="400" t="s">
        <v>141</v>
      </c>
      <c r="H14" s="1323"/>
      <c r="I14" s="1323"/>
      <c r="J14" s="1323"/>
      <c r="K14" s="1323"/>
    </row>
    <row r="15" spans="1:17" s="856" customFormat="1" ht="18.75" customHeight="1">
      <c r="A15" s="1237"/>
      <c r="B15" s="1504" t="s">
        <v>1433</v>
      </c>
      <c r="C15" s="1523"/>
      <c r="D15" s="1097"/>
      <c r="E15" s="1089"/>
      <c r="F15" s="963" t="s">
        <v>763</v>
      </c>
      <c r="G15" s="823" t="s">
        <v>141</v>
      </c>
      <c r="H15" s="1323"/>
      <c r="I15" s="1323"/>
      <c r="J15" s="1323"/>
      <c r="K15" s="1323"/>
    </row>
    <row r="16" spans="1:17" s="856" customFormat="1" ht="18.75" customHeight="1">
      <c r="A16" s="1237"/>
      <c r="B16" s="1504" t="s">
        <v>1434</v>
      </c>
      <c r="C16" s="1523"/>
      <c r="D16" s="1097"/>
      <c r="E16" s="1089"/>
      <c r="F16" s="963" t="s">
        <v>882</v>
      </c>
      <c r="G16" s="823" t="s">
        <v>141</v>
      </c>
      <c r="H16" s="1323"/>
      <c r="I16" s="1323"/>
      <c r="J16" s="1323"/>
      <c r="K16" s="1323"/>
    </row>
    <row r="17" spans="1:11" ht="18.75" customHeight="1">
      <c r="A17" s="1237"/>
      <c r="B17" s="1277" t="s">
        <v>1435</v>
      </c>
      <c r="C17" s="1524"/>
      <c r="D17" s="1097"/>
      <c r="E17" s="1089"/>
      <c r="F17" s="963" t="s">
        <v>206</v>
      </c>
      <c r="G17" s="400" t="s">
        <v>141</v>
      </c>
      <c r="H17" s="1323"/>
      <c r="I17" s="1323"/>
      <c r="J17" s="1323"/>
      <c r="K17" s="1323"/>
    </row>
    <row r="18" spans="1:11" ht="18.75" customHeight="1">
      <c r="A18" s="1237"/>
      <c r="B18" s="1399" t="s">
        <v>1436</v>
      </c>
      <c r="C18" s="1409"/>
      <c r="D18" s="1097"/>
      <c r="E18" s="1089"/>
      <c r="F18" s="963" t="s">
        <v>739</v>
      </c>
      <c r="G18" s="400" t="s">
        <v>141</v>
      </c>
      <c r="H18" s="1323"/>
      <c r="I18" s="1323"/>
      <c r="J18" s="1323"/>
      <c r="K18" s="1323"/>
    </row>
    <row r="19" spans="1:11" ht="18.75" customHeight="1">
      <c r="A19" s="1237"/>
      <c r="B19" s="1399" t="s">
        <v>291</v>
      </c>
      <c r="C19" s="1409"/>
      <c r="D19" s="1097"/>
      <c r="E19" s="1089"/>
      <c r="F19" s="963">
        <v>110</v>
      </c>
      <c r="G19" s="400" t="s">
        <v>78</v>
      </c>
      <c r="H19" s="1323"/>
      <c r="I19" s="1323"/>
      <c r="J19" s="1323"/>
      <c r="K19" s="1323"/>
    </row>
    <row r="20" spans="1:11" s="137" customFormat="1" ht="18.75" customHeight="1">
      <c r="A20" s="1237"/>
      <c r="B20" s="1399" t="s">
        <v>1437</v>
      </c>
      <c r="C20" s="1409"/>
      <c r="D20" s="1097"/>
      <c r="E20" s="1089"/>
      <c r="F20" s="963" t="s">
        <v>738</v>
      </c>
      <c r="G20" s="400" t="s">
        <v>77</v>
      </c>
      <c r="H20" s="1323"/>
      <c r="I20" s="1323"/>
      <c r="J20" s="1323"/>
      <c r="K20" s="1323"/>
    </row>
    <row r="21" spans="1:11" ht="18.75" customHeight="1">
      <c r="A21" s="1237"/>
      <c r="B21" s="1399" t="s">
        <v>1438</v>
      </c>
      <c r="C21" s="1409"/>
      <c r="D21" s="1097"/>
      <c r="E21" s="1089"/>
      <c r="F21" s="963">
        <v>115</v>
      </c>
      <c r="G21" s="400" t="s">
        <v>77</v>
      </c>
      <c r="H21" s="1323"/>
      <c r="I21" s="1323"/>
      <c r="J21" s="1323"/>
      <c r="K21" s="1323"/>
    </row>
    <row r="22" spans="1:11" ht="18.75" customHeight="1">
      <c r="A22" s="1237"/>
      <c r="B22" s="1515" t="s">
        <v>1439</v>
      </c>
      <c r="C22" s="1505"/>
      <c r="D22" s="340"/>
      <c r="E22" s="603"/>
      <c r="F22" s="139"/>
      <c r="G22" s="400"/>
      <c r="H22" s="1323"/>
      <c r="I22" s="1323"/>
      <c r="J22" s="1323"/>
      <c r="K22" s="1323"/>
    </row>
    <row r="23" spans="1:11" ht="18.75" customHeight="1">
      <c r="A23" s="1237"/>
      <c r="B23" s="1516" t="s">
        <v>1440</v>
      </c>
      <c r="C23" s="1525"/>
      <c r="D23" s="1097"/>
      <c r="E23" s="1089"/>
      <c r="F23" s="963" t="s">
        <v>26</v>
      </c>
      <c r="G23" s="400" t="s">
        <v>77</v>
      </c>
      <c r="H23" s="1323"/>
      <c r="I23" s="1323"/>
      <c r="J23" s="1323"/>
      <c r="K23" s="1323"/>
    </row>
    <row r="24" spans="1:11" ht="18.75" customHeight="1">
      <c r="A24" s="1237"/>
      <c r="B24" s="1516" t="s">
        <v>1441</v>
      </c>
      <c r="C24" s="1525"/>
      <c r="D24" s="1097"/>
      <c r="E24" s="1089"/>
      <c r="F24" s="963" t="s">
        <v>208</v>
      </c>
      <c r="G24" s="400" t="s">
        <v>77</v>
      </c>
      <c r="H24" s="1323"/>
      <c r="I24" s="1323"/>
      <c r="J24" s="1323"/>
      <c r="K24" s="1323"/>
    </row>
    <row r="25" spans="1:11" ht="18.75" customHeight="1">
      <c r="A25" s="1237"/>
      <c r="B25" s="1399" t="s">
        <v>88</v>
      </c>
      <c r="C25" s="1409"/>
      <c r="D25" s="1097"/>
      <c r="E25" s="1089"/>
      <c r="F25" s="963" t="s">
        <v>2</v>
      </c>
      <c r="G25" s="400" t="s">
        <v>77</v>
      </c>
      <c r="H25" s="1323"/>
      <c r="I25" s="1323"/>
      <c r="J25" s="1323"/>
      <c r="K25" s="1323"/>
    </row>
    <row r="26" spans="1:11" s="137" customFormat="1" ht="18.75" customHeight="1">
      <c r="A26" s="1237"/>
      <c r="B26" s="1399" t="s">
        <v>1442</v>
      </c>
      <c r="C26" s="1409"/>
      <c r="D26" s="1097"/>
      <c r="E26" s="1089"/>
      <c r="F26" s="963" t="s">
        <v>794</v>
      </c>
      <c r="G26" s="400" t="s">
        <v>77</v>
      </c>
      <c r="H26" s="1323"/>
      <c r="I26" s="1323"/>
      <c r="J26" s="1323"/>
      <c r="K26" s="1323"/>
    </row>
    <row r="27" spans="1:11" ht="18.75" customHeight="1">
      <c r="A27" s="1237"/>
      <c r="B27" s="1399" t="s">
        <v>122</v>
      </c>
      <c r="C27" s="1409"/>
      <c r="D27" s="1097"/>
      <c r="E27" s="1089"/>
      <c r="F27" s="963" t="s">
        <v>209</v>
      </c>
      <c r="G27" s="400" t="s">
        <v>77</v>
      </c>
      <c r="H27" s="1323"/>
      <c r="I27" s="1323"/>
      <c r="J27" s="1323"/>
      <c r="K27" s="1323"/>
    </row>
    <row r="28" spans="1:11" ht="18.75" customHeight="1">
      <c r="A28" s="1237"/>
      <c r="B28" s="1392" t="s">
        <v>1443</v>
      </c>
      <c r="C28" s="1420" t="s">
        <v>1273</v>
      </c>
      <c r="D28" s="1672">
        <f>D111+D124+D137</f>
        <v>0</v>
      </c>
      <c r="E28" s="1260">
        <f>E111+E124+E137</f>
        <v>0</v>
      </c>
      <c r="F28" s="963" t="s">
        <v>3</v>
      </c>
      <c r="G28" s="400" t="s">
        <v>77</v>
      </c>
      <c r="H28" s="1323"/>
      <c r="I28" s="1323"/>
      <c r="J28" s="1323"/>
      <c r="K28" s="1323"/>
    </row>
    <row r="29" spans="1:11" ht="18.75" customHeight="1">
      <c r="A29" s="1237"/>
      <c r="B29" s="1392" t="s">
        <v>673</v>
      </c>
      <c r="C29" s="1526"/>
      <c r="D29" s="1097"/>
      <c r="E29" s="1089"/>
      <c r="F29" s="963" t="s">
        <v>740</v>
      </c>
      <c r="G29" s="400" t="s">
        <v>141</v>
      </c>
      <c r="H29" s="1323"/>
      <c r="I29" s="1323"/>
      <c r="J29" s="1323"/>
      <c r="K29" s="1323"/>
    </row>
    <row r="30" spans="1:11" ht="18.75" customHeight="1">
      <c r="A30" s="1237"/>
      <c r="B30" s="1517" t="s">
        <v>847</v>
      </c>
      <c r="C30" s="1420" t="s">
        <v>1273</v>
      </c>
      <c r="D30" s="1097"/>
      <c r="E30" s="1089"/>
      <c r="F30" s="963" t="s">
        <v>210</v>
      </c>
      <c r="G30" s="400" t="s">
        <v>77</v>
      </c>
      <c r="H30" s="1323"/>
      <c r="I30" s="1323"/>
      <c r="J30" s="1323"/>
      <c r="K30" s="1323"/>
    </row>
    <row r="31" spans="1:11" ht="18.75" customHeight="1">
      <c r="A31" s="1237"/>
      <c r="B31" s="1392" t="s">
        <v>790</v>
      </c>
      <c r="C31" s="1526"/>
      <c r="D31" s="1097"/>
      <c r="E31" s="1089"/>
      <c r="F31" s="963" t="s">
        <v>741</v>
      </c>
      <c r="G31" s="400" t="s">
        <v>141</v>
      </c>
      <c r="H31" s="1323"/>
      <c r="I31" s="1323"/>
      <c r="J31" s="1323"/>
      <c r="K31" s="1323"/>
    </row>
    <row r="32" spans="1:11" s="142" customFormat="1" ht="18.75" customHeight="1">
      <c r="A32" s="1237"/>
      <c r="B32" s="1399" t="s">
        <v>1444</v>
      </c>
      <c r="C32" s="1409"/>
      <c r="D32" s="1097"/>
      <c r="E32" s="1089"/>
      <c r="F32" s="963" t="s">
        <v>4</v>
      </c>
      <c r="G32" s="400" t="s">
        <v>141</v>
      </c>
      <c r="H32" s="1323"/>
      <c r="I32" s="1323"/>
      <c r="J32" s="1323"/>
      <c r="K32" s="1323"/>
    </row>
    <row r="33" spans="1:11" ht="18.75" customHeight="1">
      <c r="A33" s="1237"/>
      <c r="B33" s="1397" t="s">
        <v>1445</v>
      </c>
      <c r="C33" s="1406"/>
      <c r="D33" s="1097"/>
      <c r="E33" s="1089"/>
      <c r="F33" s="963" t="s">
        <v>805</v>
      </c>
      <c r="G33" s="400" t="s">
        <v>77</v>
      </c>
      <c r="H33" s="1323"/>
      <c r="I33" s="1323"/>
      <c r="J33" s="1323"/>
      <c r="K33" s="1323"/>
    </row>
    <row r="34" spans="1:11" s="998" customFormat="1" ht="18.75" customHeight="1" thickBot="1">
      <c r="A34" s="1237"/>
      <c r="B34" s="1398" t="s">
        <v>1446</v>
      </c>
      <c r="C34" s="1408"/>
      <c r="D34" s="1097"/>
      <c r="E34" s="1089"/>
      <c r="F34" s="963" t="s">
        <v>1027</v>
      </c>
      <c r="G34" s="1021" t="s">
        <v>141</v>
      </c>
      <c r="H34" s="1323"/>
      <c r="I34" s="1323"/>
      <c r="J34" s="1323"/>
      <c r="K34" s="1323"/>
    </row>
    <row r="35" spans="1:11" ht="18.75" customHeight="1">
      <c r="A35" s="1237"/>
      <c r="B35" s="1388" t="s">
        <v>299</v>
      </c>
      <c r="C35" s="1506"/>
      <c r="D35" s="333">
        <f>SUM(D13:D34)</f>
        <v>0</v>
      </c>
      <c r="E35" s="333">
        <f>SUM(E13:E34)</f>
        <v>0</v>
      </c>
      <c r="F35" s="963" t="s">
        <v>211</v>
      </c>
      <c r="G35" s="527" t="s">
        <v>77</v>
      </c>
      <c r="H35" s="1323"/>
      <c r="I35" s="1323"/>
      <c r="J35" s="1323"/>
      <c r="K35" s="1323"/>
    </row>
    <row r="36" spans="1:11" ht="18" customHeight="1">
      <c r="A36" s="1237"/>
      <c r="B36" s="1518" t="s">
        <v>294</v>
      </c>
      <c r="C36" s="1507"/>
      <c r="D36" s="403"/>
      <c r="E36" s="609"/>
      <c r="F36" s="530"/>
      <c r="G36" s="489"/>
      <c r="H36" s="1323"/>
      <c r="I36" s="1323"/>
      <c r="J36" s="1323"/>
      <c r="K36" s="1323"/>
    </row>
    <row r="37" spans="1:11" ht="18.75" customHeight="1">
      <c r="A37" s="1237"/>
      <c r="B37" s="1426" t="s">
        <v>1431</v>
      </c>
      <c r="C37" s="1521"/>
      <c r="D37" s="1097"/>
      <c r="E37" s="1089"/>
      <c r="F37" s="963" t="s">
        <v>5</v>
      </c>
      <c r="G37" s="266" t="s">
        <v>77</v>
      </c>
      <c r="H37" s="1323"/>
      <c r="I37" s="1323"/>
      <c r="J37" s="1323"/>
      <c r="K37" s="1323"/>
    </row>
    <row r="38" spans="1:11" ht="18" customHeight="1">
      <c r="A38" s="1237"/>
      <c r="B38" s="1514" t="s">
        <v>1432</v>
      </c>
      <c r="C38" s="1522"/>
      <c r="D38" s="1097"/>
      <c r="E38" s="1089"/>
      <c r="F38" s="963" t="s">
        <v>742</v>
      </c>
      <c r="G38" s="400" t="s">
        <v>141</v>
      </c>
      <c r="H38" s="1323"/>
      <c r="I38" s="1323"/>
      <c r="J38" s="1323"/>
      <c r="K38" s="1323"/>
    </row>
    <row r="39" spans="1:11" s="856" customFormat="1" ht="18" customHeight="1">
      <c r="A39" s="1237"/>
      <c r="B39" s="1504" t="s">
        <v>1433</v>
      </c>
      <c r="C39" s="1527"/>
      <c r="D39" s="1097"/>
      <c r="E39" s="1089"/>
      <c r="F39" s="963" t="s">
        <v>953</v>
      </c>
      <c r="G39" s="823" t="s">
        <v>141</v>
      </c>
      <c r="H39" s="1323"/>
      <c r="I39" s="1323"/>
      <c r="J39" s="1323"/>
      <c r="K39" s="1323"/>
    </row>
    <row r="40" spans="1:11" s="856" customFormat="1" ht="18" customHeight="1">
      <c r="A40" s="1237"/>
      <c r="B40" s="1504" t="s">
        <v>1434</v>
      </c>
      <c r="C40" s="1527"/>
      <c r="D40" s="1097"/>
      <c r="E40" s="1089"/>
      <c r="F40" s="963" t="s">
        <v>954</v>
      </c>
      <c r="G40" s="823" t="s">
        <v>141</v>
      </c>
      <c r="H40" s="1323"/>
      <c r="I40" s="1323"/>
      <c r="J40" s="1323"/>
      <c r="K40" s="1323"/>
    </row>
    <row r="41" spans="1:11" ht="18" customHeight="1">
      <c r="A41" s="1237"/>
      <c r="B41" s="1519" t="s">
        <v>1435</v>
      </c>
      <c r="C41" s="1528"/>
      <c r="D41" s="1097"/>
      <c r="E41" s="1089"/>
      <c r="F41" s="963" t="s">
        <v>212</v>
      </c>
      <c r="G41" s="400" t="s">
        <v>141</v>
      </c>
      <c r="H41" s="1323"/>
      <c r="I41" s="1323"/>
      <c r="J41" s="1323"/>
      <c r="K41" s="1323"/>
    </row>
    <row r="42" spans="1:11" ht="18" customHeight="1">
      <c r="A42" s="1237"/>
      <c r="B42" s="1399" t="s">
        <v>1436</v>
      </c>
      <c r="C42" s="1409"/>
      <c r="D42" s="1097"/>
      <c r="E42" s="1089"/>
      <c r="F42" s="963" t="s">
        <v>743</v>
      </c>
      <c r="G42" s="400" t="s">
        <v>141</v>
      </c>
      <c r="H42" s="1323"/>
      <c r="I42" s="1323"/>
      <c r="J42" s="1323"/>
      <c r="K42" s="1323"/>
    </row>
    <row r="43" spans="1:11" ht="18" customHeight="1">
      <c r="A43" s="1237"/>
      <c r="B43" s="1399" t="s">
        <v>291</v>
      </c>
      <c r="C43" s="1409"/>
      <c r="D43" s="1097"/>
      <c r="E43" s="1089"/>
      <c r="F43" s="963" t="s">
        <v>12</v>
      </c>
      <c r="G43" s="400" t="s">
        <v>78</v>
      </c>
      <c r="H43" s="1323"/>
      <c r="I43" s="1323"/>
      <c r="J43" s="1323"/>
      <c r="K43" s="1323"/>
    </row>
    <row r="44" spans="1:11" s="137" customFormat="1" ht="18" customHeight="1">
      <c r="A44" s="1237"/>
      <c r="B44" s="1399" t="s">
        <v>1437</v>
      </c>
      <c r="C44" s="1409"/>
      <c r="D44" s="1097"/>
      <c r="E44" s="1089"/>
      <c r="F44" s="963" t="s">
        <v>721</v>
      </c>
      <c r="G44" s="400" t="s">
        <v>77</v>
      </c>
      <c r="H44" s="1323"/>
      <c r="I44" s="1323"/>
      <c r="J44" s="1323"/>
      <c r="K44" s="1323"/>
    </row>
    <row r="45" spans="1:11" ht="18" customHeight="1">
      <c r="A45" s="1237"/>
      <c r="B45" s="1399" t="s">
        <v>1438</v>
      </c>
      <c r="C45" s="1409"/>
      <c r="D45" s="1097"/>
      <c r="E45" s="1089"/>
      <c r="F45" s="963" t="s">
        <v>213</v>
      </c>
      <c r="G45" s="400" t="s">
        <v>77</v>
      </c>
      <c r="H45" s="1323"/>
      <c r="I45" s="1323"/>
      <c r="J45" s="1323"/>
      <c r="K45" s="1323"/>
    </row>
    <row r="46" spans="1:11" ht="18" customHeight="1">
      <c r="A46" s="1237"/>
      <c r="B46" s="1515" t="s">
        <v>1439</v>
      </c>
      <c r="C46" s="1505"/>
      <c r="D46" s="340"/>
      <c r="E46" s="605"/>
      <c r="F46" s="139"/>
      <c r="G46" s="400"/>
      <c r="H46" s="1323"/>
      <c r="I46" s="1323"/>
      <c r="J46" s="1323"/>
      <c r="K46" s="1323"/>
    </row>
    <row r="47" spans="1:11" ht="18" customHeight="1">
      <c r="A47" s="1237"/>
      <c r="B47" s="1516" t="s">
        <v>1440</v>
      </c>
      <c r="C47" s="1525"/>
      <c r="D47" s="1097"/>
      <c r="E47" s="1089"/>
      <c r="F47" s="963" t="s">
        <v>13</v>
      </c>
      <c r="G47" s="400" t="s">
        <v>77</v>
      </c>
      <c r="H47" s="1323"/>
      <c r="I47" s="1323"/>
      <c r="J47" s="1323"/>
      <c r="K47" s="1323"/>
    </row>
    <row r="48" spans="1:11" ht="18" customHeight="1">
      <c r="A48" s="1237"/>
      <c r="B48" s="1516" t="s">
        <v>1441</v>
      </c>
      <c r="C48" s="1525"/>
      <c r="D48" s="1097"/>
      <c r="E48" s="1089"/>
      <c r="F48" s="963" t="s">
        <v>214</v>
      </c>
      <c r="G48" s="400" t="s">
        <v>77</v>
      </c>
      <c r="H48" s="1323"/>
      <c r="I48" s="1323"/>
      <c r="J48" s="1323"/>
      <c r="K48" s="1323"/>
    </row>
    <row r="49" spans="1:17" ht="18" customHeight="1">
      <c r="A49" s="1237"/>
      <c r="B49" s="1399" t="s">
        <v>88</v>
      </c>
      <c r="C49" s="1409"/>
      <c r="D49" s="1097"/>
      <c r="E49" s="1089"/>
      <c r="F49" s="963" t="s">
        <v>215</v>
      </c>
      <c r="G49" s="400" t="s">
        <v>77</v>
      </c>
      <c r="H49" s="1323"/>
      <c r="I49" s="1323"/>
      <c r="J49" s="1323"/>
      <c r="K49" s="1323"/>
    </row>
    <row r="50" spans="1:17" s="137" customFormat="1" ht="18" customHeight="1">
      <c r="A50" s="1237"/>
      <c r="B50" s="1399" t="s">
        <v>1442</v>
      </c>
      <c r="C50" s="1409"/>
      <c r="D50" s="1097"/>
      <c r="E50" s="1089"/>
      <c r="F50" s="963" t="s">
        <v>795</v>
      </c>
      <c r="G50" s="400" t="s">
        <v>77</v>
      </c>
      <c r="H50" s="1323"/>
      <c r="I50" s="1323"/>
      <c r="J50" s="1323"/>
      <c r="K50" s="1323"/>
    </row>
    <row r="51" spans="1:17" ht="18" customHeight="1">
      <c r="A51" s="1237"/>
      <c r="B51" s="1399" t="s">
        <v>122</v>
      </c>
      <c r="C51" s="1409"/>
      <c r="D51" s="1097"/>
      <c r="E51" s="1089"/>
      <c r="F51" s="963" t="s">
        <v>216</v>
      </c>
      <c r="G51" s="400" t="s">
        <v>77</v>
      </c>
      <c r="H51" s="1323"/>
      <c r="I51" s="1323"/>
      <c r="J51" s="1323"/>
      <c r="K51" s="1323"/>
    </row>
    <row r="52" spans="1:17" ht="18" customHeight="1">
      <c r="A52" s="1237"/>
      <c r="B52" s="1392" t="s">
        <v>1443</v>
      </c>
      <c r="C52" s="1420" t="s">
        <v>1273</v>
      </c>
      <c r="D52" s="1672">
        <f>D112+D113+D125+D126+D138+D139</f>
        <v>0</v>
      </c>
      <c r="E52" s="1260">
        <f>E112+E113+E125+E126+E138+E139</f>
        <v>0</v>
      </c>
      <c r="F52" s="963" t="s">
        <v>217</v>
      </c>
      <c r="G52" s="400" t="s">
        <v>77</v>
      </c>
      <c r="H52" s="1323"/>
      <c r="I52" s="1323"/>
      <c r="J52" s="1323"/>
      <c r="K52" s="1323"/>
    </row>
    <row r="53" spans="1:17" ht="18" customHeight="1">
      <c r="A53" s="1237"/>
      <c r="B53" s="1393" t="s">
        <v>673</v>
      </c>
      <c r="C53" s="1529"/>
      <c r="D53" s="1097"/>
      <c r="E53" s="1089"/>
      <c r="F53" s="963" t="s">
        <v>744</v>
      </c>
      <c r="G53" s="400" t="s">
        <v>141</v>
      </c>
      <c r="H53" s="1323"/>
      <c r="I53" s="1323"/>
      <c r="J53" s="1323"/>
      <c r="K53" s="1323"/>
    </row>
    <row r="54" spans="1:17" ht="18" customHeight="1">
      <c r="A54" s="1237"/>
      <c r="B54" s="1393" t="s">
        <v>790</v>
      </c>
      <c r="C54" s="1529"/>
      <c r="D54" s="1097"/>
      <c r="E54" s="1089"/>
      <c r="F54" s="963" t="s">
        <v>745</v>
      </c>
      <c r="G54" s="400" t="s">
        <v>141</v>
      </c>
      <c r="H54" s="1323"/>
      <c r="I54" s="1323"/>
      <c r="J54" s="1323"/>
      <c r="K54" s="1323"/>
    </row>
    <row r="55" spans="1:17" s="142" customFormat="1" ht="18.75" customHeight="1">
      <c r="A55" s="1237"/>
      <c r="B55" s="1397" t="s">
        <v>1444</v>
      </c>
      <c r="C55" s="1406"/>
      <c r="D55" s="1097"/>
      <c r="E55" s="1089"/>
      <c r="F55" s="963" t="s">
        <v>804</v>
      </c>
      <c r="G55" s="400" t="s">
        <v>141</v>
      </c>
      <c r="H55" s="1323"/>
      <c r="I55" s="1323"/>
      <c r="J55" s="1323"/>
      <c r="K55" s="1323"/>
    </row>
    <row r="56" spans="1:17" ht="18.75" customHeight="1">
      <c r="A56" s="1237"/>
      <c r="B56" s="1397" t="s">
        <v>1445</v>
      </c>
      <c r="C56" s="1406"/>
      <c r="D56" s="1097"/>
      <c r="E56" s="1089"/>
      <c r="F56" s="963" t="s">
        <v>218</v>
      </c>
      <c r="G56" s="400" t="s">
        <v>77</v>
      </c>
      <c r="H56" s="1323"/>
      <c r="I56" s="1323"/>
      <c r="J56" s="1323"/>
      <c r="K56" s="1323"/>
    </row>
    <row r="57" spans="1:17" s="998" customFormat="1" ht="18.75" customHeight="1" thickBot="1">
      <c r="A57" s="1237"/>
      <c r="B57" s="1398" t="s">
        <v>1446</v>
      </c>
      <c r="C57" s="1408"/>
      <c r="D57" s="1097"/>
      <c r="E57" s="1089"/>
      <c r="F57" s="963" t="s">
        <v>779</v>
      </c>
      <c r="G57" s="1022" t="s">
        <v>141</v>
      </c>
      <c r="H57" s="1323"/>
      <c r="I57" s="1323"/>
      <c r="J57" s="1323"/>
      <c r="K57" s="1323"/>
    </row>
    <row r="58" spans="1:17" s="13" customFormat="1" ht="32.25" customHeight="1">
      <c r="A58" s="1237"/>
      <c r="B58" s="1520" t="s">
        <v>300</v>
      </c>
      <c r="C58" s="1508"/>
      <c r="D58" s="333">
        <f>SUM(D37:D57)</f>
        <v>0</v>
      </c>
      <c r="E58" s="351">
        <f>SUM(E37:E57)</f>
        <v>0</v>
      </c>
      <c r="F58" s="963" t="s">
        <v>219</v>
      </c>
      <c r="G58" s="344" t="s">
        <v>77</v>
      </c>
    </row>
    <row r="59" spans="1:17">
      <c r="A59" s="1237"/>
      <c r="B59" s="44"/>
      <c r="C59" s="44"/>
      <c r="D59" s="44"/>
      <c r="E59" s="51"/>
      <c r="F59" s="57"/>
      <c r="G59" s="33"/>
      <c r="H59" s="33"/>
      <c r="I59" s="33"/>
      <c r="J59" s="44"/>
      <c r="K59" s="1323"/>
      <c r="M59" s="1323"/>
      <c r="N59" s="1323"/>
      <c r="O59" s="1323"/>
      <c r="P59" s="1323"/>
      <c r="Q59" s="1323"/>
    </row>
    <row r="60" spans="1:17">
      <c r="A60" s="1237"/>
      <c r="B60" s="32"/>
      <c r="C60" s="1352"/>
      <c r="D60" s="33"/>
      <c r="E60" s="33"/>
      <c r="F60" s="33"/>
      <c r="G60" s="33"/>
      <c r="H60" s="33"/>
      <c r="I60" s="33"/>
      <c r="J60" s="33"/>
      <c r="M60" s="1323"/>
      <c r="N60" s="1323"/>
      <c r="O60" s="1323"/>
      <c r="P60" s="1323"/>
      <c r="Q60" s="1323"/>
    </row>
    <row r="61" spans="1:17">
      <c r="A61" s="1237"/>
      <c r="B61" s="37"/>
      <c r="C61" s="356"/>
      <c r="D61" s="33"/>
      <c r="E61" s="33"/>
      <c r="F61" s="1734" t="s">
        <v>1683</v>
      </c>
      <c r="G61" s="1734">
        <v>2</v>
      </c>
      <c r="H61" s="33"/>
      <c r="I61" s="33"/>
      <c r="J61" s="33"/>
      <c r="M61" s="1323"/>
      <c r="N61" s="1323"/>
      <c r="O61" s="1323"/>
      <c r="P61" s="1323"/>
      <c r="Q61" s="1323"/>
    </row>
    <row r="62" spans="1:17">
      <c r="A62" s="1237">
        <v>2</v>
      </c>
      <c r="B62" s="1530"/>
      <c r="C62" s="1531"/>
      <c r="D62" s="1209" t="s">
        <v>584</v>
      </c>
      <c r="E62" s="1216" t="s">
        <v>411</v>
      </c>
      <c r="F62" s="1209" t="s">
        <v>74</v>
      </c>
      <c r="G62" s="574"/>
      <c r="H62" s="33"/>
      <c r="I62" s="33"/>
      <c r="J62" s="33"/>
      <c r="M62" s="1323"/>
      <c r="N62" s="1323"/>
      <c r="O62" s="1323"/>
      <c r="P62" s="1323"/>
      <c r="Q62" s="1323"/>
    </row>
    <row r="63" spans="1:17">
      <c r="A63" s="1237"/>
      <c r="B63" s="1152" t="s">
        <v>1252</v>
      </c>
      <c r="C63" s="102"/>
      <c r="D63" s="359" t="s">
        <v>996</v>
      </c>
      <c r="E63" s="359" t="s">
        <v>890</v>
      </c>
      <c r="F63" s="431"/>
      <c r="G63" s="382" t="s">
        <v>111</v>
      </c>
      <c r="H63" s="33"/>
      <c r="I63" s="33"/>
      <c r="J63" s="33"/>
      <c r="M63" s="1323"/>
      <c r="N63" s="1323"/>
      <c r="O63" s="1323"/>
      <c r="P63" s="1323"/>
      <c r="Q63" s="1323"/>
    </row>
    <row r="64" spans="1:17" ht="13.5" thickBot="1">
      <c r="A64" s="1237"/>
      <c r="B64" s="271"/>
      <c r="C64" s="1509"/>
      <c r="D64" s="360" t="s">
        <v>76</v>
      </c>
      <c r="E64" s="152" t="s">
        <v>76</v>
      </c>
      <c r="F64" s="963" t="s">
        <v>75</v>
      </c>
      <c r="G64" s="397" t="s">
        <v>112</v>
      </c>
      <c r="H64" s="33"/>
      <c r="I64" s="33"/>
      <c r="J64" s="33"/>
      <c r="M64" s="1323"/>
      <c r="N64" s="1323"/>
      <c r="O64" s="1323"/>
      <c r="P64" s="1323"/>
      <c r="Q64" s="1323"/>
    </row>
    <row r="65" spans="1:17" ht="18.75" customHeight="1">
      <c r="A65" s="1237"/>
      <c r="B65" s="1532" t="s">
        <v>912</v>
      </c>
      <c r="C65" s="1533"/>
      <c r="D65" s="314">
        <f>E74</f>
        <v>0</v>
      </c>
      <c r="E65" s="320"/>
      <c r="F65" s="963">
        <v>100</v>
      </c>
      <c r="G65" s="266" t="s">
        <v>77</v>
      </c>
      <c r="H65" s="33"/>
      <c r="I65" s="33"/>
      <c r="J65" s="33"/>
      <c r="M65" s="1323"/>
      <c r="N65" s="1323"/>
      <c r="O65" s="1323"/>
      <c r="P65" s="1323"/>
      <c r="Q65" s="1323"/>
    </row>
    <row r="66" spans="1:17" s="353" customFormat="1" ht="18.75" customHeight="1" thickBot="1">
      <c r="A66" s="1237"/>
      <c r="B66" s="1496" t="s">
        <v>646</v>
      </c>
      <c r="C66" s="1534"/>
      <c r="D66" s="1333"/>
      <c r="E66" s="320"/>
      <c r="F66" s="963" t="s">
        <v>654</v>
      </c>
      <c r="G66" s="592" t="s">
        <v>148</v>
      </c>
      <c r="H66" s="354"/>
      <c r="I66" s="354"/>
      <c r="J66" s="354"/>
      <c r="M66" s="1323"/>
      <c r="N66" s="1323"/>
      <c r="O66" s="1323"/>
      <c r="P66" s="1323"/>
      <c r="Q66" s="1323"/>
    </row>
    <row r="67" spans="1:17" s="353" customFormat="1" ht="18.75" customHeight="1">
      <c r="A67" s="1237"/>
      <c r="B67" s="1532" t="s">
        <v>908</v>
      </c>
      <c r="C67" s="1536"/>
      <c r="D67" s="351">
        <f>SUM(D65:D66)</f>
        <v>0</v>
      </c>
      <c r="E67" s="351">
        <f>SUM(E65:E66)</f>
        <v>0</v>
      </c>
      <c r="F67" s="963" t="s">
        <v>882</v>
      </c>
      <c r="G67" s="266" t="s">
        <v>77</v>
      </c>
      <c r="H67" s="354"/>
      <c r="I67" s="354"/>
      <c r="J67" s="354"/>
      <c r="M67" s="1323"/>
      <c r="N67" s="1323"/>
      <c r="O67" s="1323"/>
      <c r="P67" s="1323"/>
      <c r="Q67" s="1323"/>
    </row>
    <row r="68" spans="1:17" ht="18.75" customHeight="1">
      <c r="A68" s="1237"/>
      <c r="B68" s="1532" t="s">
        <v>498</v>
      </c>
      <c r="C68" s="1537"/>
      <c r="D68" s="596"/>
      <c r="E68" s="596"/>
      <c r="F68" s="963">
        <v>105</v>
      </c>
      <c r="G68" s="266" t="s">
        <v>77</v>
      </c>
      <c r="H68" s="166"/>
      <c r="I68" s="33"/>
      <c r="J68" s="33"/>
      <c r="M68" s="1323"/>
      <c r="N68" s="1323"/>
      <c r="O68" s="1323"/>
      <c r="P68" s="1323"/>
      <c r="Q68" s="1323"/>
    </row>
    <row r="69" spans="1:17" s="142" customFormat="1" ht="18.75" customHeight="1">
      <c r="A69" s="1237"/>
      <c r="B69" s="1416" t="s">
        <v>1125</v>
      </c>
      <c r="C69" s="1538"/>
      <c r="D69" s="1333"/>
      <c r="E69" s="1334"/>
      <c r="F69" s="963" t="s">
        <v>1124</v>
      </c>
      <c r="G69" s="592" t="s">
        <v>148</v>
      </c>
      <c r="H69" s="129"/>
      <c r="I69" s="129"/>
      <c r="J69" s="129"/>
      <c r="M69" s="1323"/>
      <c r="N69" s="1323"/>
      <c r="O69" s="1323"/>
      <c r="P69" s="1323"/>
      <c r="Q69" s="1323"/>
    </row>
    <row r="70" spans="1:17" s="998" customFormat="1" ht="18.75" customHeight="1">
      <c r="A70" s="1237"/>
      <c r="B70" s="1416" t="s">
        <v>1139</v>
      </c>
      <c r="C70" s="1539"/>
      <c r="D70" s="1097"/>
      <c r="E70" s="1089"/>
      <c r="F70" s="963" t="s">
        <v>720</v>
      </c>
      <c r="G70" s="861" t="s">
        <v>148</v>
      </c>
      <c r="H70" s="1004"/>
      <c r="I70" s="1004"/>
      <c r="J70" s="1004"/>
      <c r="M70" s="1323"/>
      <c r="N70" s="1323"/>
      <c r="O70" s="1323"/>
      <c r="P70" s="1323"/>
      <c r="Q70" s="1323"/>
    </row>
    <row r="71" spans="1:17" ht="18.75" customHeight="1">
      <c r="A71" s="1237"/>
      <c r="B71" s="1404" t="s">
        <v>1593</v>
      </c>
      <c r="C71" s="1420" t="s">
        <v>1273</v>
      </c>
      <c r="D71" s="314">
        <f>D74-D72-D73-SUM(D67:D70)</f>
        <v>0</v>
      </c>
      <c r="E71" s="314">
        <f>E74-E72-E73-SUM(E67:E70)</f>
        <v>0</v>
      </c>
      <c r="F71" s="963">
        <v>110</v>
      </c>
      <c r="G71" s="266" t="s">
        <v>77</v>
      </c>
      <c r="H71" s="173"/>
      <c r="I71" s="33"/>
      <c r="J71" s="33"/>
      <c r="M71" s="1323"/>
      <c r="N71" s="1323"/>
      <c r="O71" s="1323"/>
      <c r="P71" s="1323"/>
      <c r="Q71" s="1323"/>
    </row>
    <row r="72" spans="1:17" ht="18.75" customHeight="1">
      <c r="A72" s="1237"/>
      <c r="B72" s="1404" t="s">
        <v>145</v>
      </c>
      <c r="C72" s="1535"/>
      <c r="D72" s="352"/>
      <c r="E72" s="320"/>
      <c r="F72" s="963">
        <v>120</v>
      </c>
      <c r="G72" s="266" t="s">
        <v>78</v>
      </c>
      <c r="H72" s="173"/>
      <c r="I72" s="33"/>
      <c r="J72" s="33"/>
      <c r="M72" s="1323"/>
      <c r="N72" s="1323"/>
      <c r="O72" s="1323"/>
      <c r="P72" s="1323"/>
      <c r="Q72" s="1323"/>
    </row>
    <row r="73" spans="1:17" ht="18.75" customHeight="1" thickBot="1">
      <c r="A73" s="1237"/>
      <c r="B73" s="1404" t="s">
        <v>102</v>
      </c>
      <c r="C73" s="1535"/>
      <c r="D73" s="352"/>
      <c r="E73" s="320"/>
      <c r="F73" s="963">
        <v>130</v>
      </c>
      <c r="G73" s="266" t="s">
        <v>78</v>
      </c>
      <c r="H73" s="870"/>
      <c r="I73" s="33"/>
      <c r="J73" s="33"/>
      <c r="M73" s="1323"/>
      <c r="N73" s="1323"/>
      <c r="O73" s="1323"/>
      <c r="P73" s="1323"/>
      <c r="Q73" s="1323"/>
    </row>
    <row r="74" spans="1:17" ht="18.75" customHeight="1">
      <c r="A74" s="1237"/>
      <c r="B74" s="1488" t="s">
        <v>1591</v>
      </c>
      <c r="C74" s="1540"/>
      <c r="D74" s="351">
        <f>-D19-D43</f>
        <v>0</v>
      </c>
      <c r="E74" s="351">
        <f>-E19-E43</f>
        <v>0</v>
      </c>
      <c r="F74" s="963">
        <v>140</v>
      </c>
      <c r="G74" s="394" t="s">
        <v>77</v>
      </c>
      <c r="H74" s="173"/>
      <c r="I74" s="33"/>
      <c r="J74" s="33"/>
      <c r="M74" s="1323"/>
      <c r="N74" s="1323"/>
      <c r="O74" s="1323"/>
      <c r="P74" s="1323"/>
      <c r="Q74" s="1323"/>
    </row>
    <row r="75" spans="1:17" ht="15" customHeight="1">
      <c r="A75" s="1237"/>
      <c r="B75" s="44"/>
      <c r="C75" s="44"/>
      <c r="D75" s="51"/>
      <c r="E75" s="51"/>
      <c r="F75" s="77"/>
      <c r="G75" s="57"/>
      <c r="H75" s="33"/>
      <c r="I75" s="33"/>
      <c r="J75" s="33"/>
      <c r="M75" s="1323"/>
      <c r="N75" s="1323"/>
      <c r="O75" s="1323"/>
      <c r="P75" s="1323"/>
      <c r="Q75" s="1323"/>
    </row>
    <row r="76" spans="1:17" s="1323" customFormat="1">
      <c r="A76" s="1288"/>
      <c r="B76" s="59"/>
      <c r="C76" s="59"/>
      <c r="D76" s="1008"/>
      <c r="E76" s="1008"/>
      <c r="F76" s="77"/>
      <c r="G76" s="136"/>
      <c r="H76" s="1004"/>
      <c r="I76" s="1004"/>
      <c r="J76" s="1004"/>
    </row>
    <row r="77" spans="1:17" ht="22.5">
      <c r="A77" s="1237"/>
      <c r="B77" s="37"/>
      <c r="C77" s="356"/>
      <c r="D77" s="1567" t="s">
        <v>1273</v>
      </c>
      <c r="E77" s="33"/>
      <c r="F77" s="33"/>
      <c r="G77" s="33"/>
      <c r="H77" s="1734" t="s">
        <v>1683</v>
      </c>
      <c r="I77" s="1734">
        <v>3</v>
      </c>
      <c r="J77" s="33"/>
      <c r="M77" s="1323"/>
      <c r="N77" s="1323"/>
      <c r="O77" s="1323"/>
      <c r="P77" s="1323"/>
      <c r="Q77" s="1323"/>
    </row>
    <row r="78" spans="1:17">
      <c r="A78" s="1237">
        <v>3</v>
      </c>
      <c r="B78" s="1530"/>
      <c r="C78" s="1541"/>
      <c r="D78" s="1209" t="s">
        <v>412</v>
      </c>
      <c r="E78" s="1209" t="s">
        <v>831</v>
      </c>
      <c r="F78" s="1216" t="s">
        <v>585</v>
      </c>
      <c r="G78" s="1216" t="s">
        <v>832</v>
      </c>
      <c r="H78" s="485" t="s">
        <v>74</v>
      </c>
      <c r="I78" s="574"/>
      <c r="J78" s="1643"/>
      <c r="K78" s="33"/>
      <c r="L78" s="856"/>
      <c r="M78" s="1323"/>
      <c r="N78" s="1323"/>
      <c r="O78" s="1323"/>
      <c r="P78" s="1323"/>
      <c r="Q78" s="1323"/>
    </row>
    <row r="79" spans="1:17">
      <c r="A79" s="1237"/>
      <c r="B79" s="342" t="s">
        <v>1253</v>
      </c>
      <c r="C79" s="102"/>
      <c r="D79" s="359" t="s">
        <v>1509</v>
      </c>
      <c r="E79" s="359" t="s">
        <v>1509</v>
      </c>
      <c r="F79" s="359" t="s">
        <v>1178</v>
      </c>
      <c r="G79" s="359" t="s">
        <v>1178</v>
      </c>
      <c r="H79" s="585"/>
      <c r="I79" s="382"/>
      <c r="J79" s="33"/>
      <c r="K79" s="33"/>
      <c r="L79" s="856"/>
      <c r="M79" s="1323"/>
      <c r="N79" s="1323"/>
      <c r="O79" s="1323"/>
      <c r="P79" s="1323"/>
      <c r="Q79" s="1323"/>
    </row>
    <row r="80" spans="1:17" ht="22.5">
      <c r="A80" s="1237"/>
      <c r="B80" s="342"/>
      <c r="C80" s="102"/>
      <c r="D80" s="361" t="s">
        <v>1690</v>
      </c>
      <c r="E80" s="361" t="s">
        <v>1447</v>
      </c>
      <c r="F80" s="361" t="s">
        <v>1690</v>
      </c>
      <c r="G80" s="361" t="s">
        <v>1447</v>
      </c>
      <c r="H80" s="431"/>
      <c r="I80" s="382" t="s">
        <v>111</v>
      </c>
      <c r="J80" s="33"/>
      <c r="K80" s="33"/>
      <c r="L80" s="856"/>
    </row>
    <row r="81" spans="1:12">
      <c r="A81" s="1237"/>
      <c r="B81" s="342" t="s">
        <v>1594</v>
      </c>
      <c r="C81" s="102"/>
      <c r="D81" s="359" t="s">
        <v>76</v>
      </c>
      <c r="E81" s="359" t="s">
        <v>29</v>
      </c>
      <c r="F81" s="359" t="s">
        <v>76</v>
      </c>
      <c r="G81" s="359" t="s">
        <v>29</v>
      </c>
      <c r="H81" s="963" t="s">
        <v>75</v>
      </c>
      <c r="I81" s="382" t="s">
        <v>112</v>
      </c>
      <c r="J81" s="124"/>
      <c r="K81" s="33"/>
      <c r="L81" s="856"/>
    </row>
    <row r="82" spans="1:12" ht="18.75" customHeight="1">
      <c r="A82" s="1237"/>
      <c r="B82" s="1397" t="s">
        <v>815</v>
      </c>
      <c r="C82" s="1430"/>
      <c r="D82" s="352"/>
      <c r="E82" s="352"/>
      <c r="F82" s="320"/>
      <c r="G82" s="320"/>
      <c r="H82" s="963" t="s">
        <v>11</v>
      </c>
      <c r="I82" s="489" t="s">
        <v>77</v>
      </c>
      <c r="J82" s="173"/>
      <c r="K82" s="33"/>
      <c r="L82" s="856"/>
    </row>
    <row r="83" spans="1:12" s="142" customFormat="1" ht="18.75" customHeight="1">
      <c r="A83" s="1237"/>
      <c r="B83" s="1404" t="s">
        <v>814</v>
      </c>
      <c r="C83" s="1430"/>
      <c r="D83" s="350"/>
      <c r="E83" s="350"/>
      <c r="F83" s="287"/>
      <c r="G83" s="287"/>
      <c r="H83" s="963" t="s">
        <v>763</v>
      </c>
      <c r="I83" s="266" t="s">
        <v>77</v>
      </c>
      <c r="J83" s="124"/>
      <c r="K83" s="129"/>
      <c r="L83" s="856"/>
    </row>
    <row r="84" spans="1:12" s="142" customFormat="1" ht="18.75" customHeight="1">
      <c r="A84" s="1237"/>
      <c r="B84" s="1404" t="s">
        <v>813</v>
      </c>
      <c r="C84" s="1430"/>
      <c r="D84" s="352"/>
      <c r="E84" s="352"/>
      <c r="F84" s="320"/>
      <c r="G84" s="320"/>
      <c r="H84" s="963" t="s">
        <v>764</v>
      </c>
      <c r="I84" s="266" t="s">
        <v>77</v>
      </c>
      <c r="J84" s="129"/>
      <c r="K84" s="129"/>
      <c r="L84" s="856"/>
    </row>
    <row r="85" spans="1:12" ht="18.75" customHeight="1">
      <c r="A85" s="1237"/>
      <c r="B85" s="1404" t="s">
        <v>816</v>
      </c>
      <c r="C85" s="1430"/>
      <c r="D85" s="352"/>
      <c r="E85" s="352"/>
      <c r="F85" s="320"/>
      <c r="G85" s="320"/>
      <c r="H85" s="963">
        <v>110</v>
      </c>
      <c r="I85" s="266" t="s">
        <v>77</v>
      </c>
      <c r="J85" s="33"/>
      <c r="K85" s="33"/>
      <c r="L85" s="856"/>
    </row>
    <row r="86" spans="1:12" ht="18.75" customHeight="1" thickBot="1">
      <c r="A86" s="1237"/>
      <c r="B86" s="1071" t="s">
        <v>829</v>
      </c>
      <c r="C86" s="1430"/>
      <c r="D86" s="352"/>
      <c r="E86" s="352"/>
      <c r="F86" s="320"/>
      <c r="G86" s="320"/>
      <c r="H86" s="963">
        <v>120</v>
      </c>
      <c r="I86" s="266" t="s">
        <v>77</v>
      </c>
      <c r="J86" s="33"/>
      <c r="K86" s="33"/>
      <c r="L86" s="856"/>
    </row>
    <row r="87" spans="1:12" ht="18.75" customHeight="1">
      <c r="A87" s="1237"/>
      <c r="B87" s="1405" t="s">
        <v>27</v>
      </c>
      <c r="C87" s="1489"/>
      <c r="D87" s="351">
        <f t="shared" ref="D87:G87" si="1">SUM(D82:D86)</f>
        <v>0</v>
      </c>
      <c r="E87" s="351">
        <f t="shared" si="1"/>
        <v>0</v>
      </c>
      <c r="F87" s="351">
        <f t="shared" si="1"/>
        <v>0</v>
      </c>
      <c r="G87" s="351">
        <f t="shared" si="1"/>
        <v>0</v>
      </c>
      <c r="H87" s="963">
        <v>130</v>
      </c>
      <c r="I87" s="527" t="s">
        <v>77</v>
      </c>
      <c r="J87" s="33"/>
      <c r="K87" s="33"/>
      <c r="L87" s="856"/>
    </row>
    <row r="88" spans="1:12" ht="25.5">
      <c r="A88" s="1237"/>
      <c r="B88" s="1542" t="s">
        <v>292</v>
      </c>
      <c r="C88" s="1544"/>
      <c r="D88" s="606"/>
      <c r="E88" s="606"/>
      <c r="F88" s="922"/>
      <c r="G88" s="923"/>
      <c r="H88" s="607"/>
      <c r="I88" s="608"/>
      <c r="J88" s="33"/>
      <c r="K88" s="33"/>
      <c r="L88" s="856"/>
    </row>
    <row r="89" spans="1:12" ht="18.75" customHeight="1">
      <c r="A89" s="1237"/>
      <c r="B89" s="1543" t="s">
        <v>815</v>
      </c>
      <c r="C89" s="1430"/>
      <c r="D89" s="352"/>
      <c r="E89" s="352"/>
      <c r="F89" s="320"/>
      <c r="G89" s="320"/>
      <c r="H89" s="963" t="s">
        <v>3</v>
      </c>
      <c r="I89" s="266" t="s">
        <v>77</v>
      </c>
      <c r="J89" s="33"/>
      <c r="K89" s="33"/>
      <c r="L89" s="856"/>
    </row>
    <row r="90" spans="1:12" s="142" customFormat="1" ht="18.75" customHeight="1">
      <c r="A90" s="1237"/>
      <c r="B90" s="1404" t="s">
        <v>814</v>
      </c>
      <c r="C90" s="1430"/>
      <c r="D90" s="352"/>
      <c r="E90" s="352"/>
      <c r="F90" s="320"/>
      <c r="G90" s="320"/>
      <c r="H90" s="963" t="s">
        <v>817</v>
      </c>
      <c r="I90" s="266" t="s">
        <v>77</v>
      </c>
      <c r="J90" s="129"/>
      <c r="K90" s="129"/>
      <c r="L90" s="856"/>
    </row>
    <row r="91" spans="1:12" s="142" customFormat="1" ht="18.75" customHeight="1">
      <c r="A91" s="1237"/>
      <c r="B91" s="1404" t="s">
        <v>813</v>
      </c>
      <c r="C91" s="1430"/>
      <c r="D91" s="352"/>
      <c r="E91" s="352"/>
      <c r="F91" s="320"/>
      <c r="G91" s="320"/>
      <c r="H91" s="963" t="s">
        <v>818</v>
      </c>
      <c r="I91" s="266" t="s">
        <v>77</v>
      </c>
      <c r="J91" s="129"/>
      <c r="K91" s="129"/>
      <c r="L91" s="856"/>
    </row>
    <row r="92" spans="1:12" ht="18.75" customHeight="1">
      <c r="A92" s="1237"/>
      <c r="B92" s="1404" t="s">
        <v>816</v>
      </c>
      <c r="C92" s="1430"/>
      <c r="D92" s="352"/>
      <c r="E92" s="352"/>
      <c r="F92" s="320"/>
      <c r="G92" s="320"/>
      <c r="H92" s="963">
        <v>150</v>
      </c>
      <c r="I92" s="266" t="s">
        <v>77</v>
      </c>
      <c r="J92" s="33"/>
      <c r="K92" s="33"/>
      <c r="L92" s="856"/>
    </row>
    <row r="93" spans="1:12" ht="18.75" customHeight="1" thickBot="1">
      <c r="A93" s="1237"/>
      <c r="B93" s="1404" t="s">
        <v>829</v>
      </c>
      <c r="C93" s="1430"/>
      <c r="D93" s="352"/>
      <c r="E93" s="352"/>
      <c r="F93" s="320"/>
      <c r="G93" s="320"/>
      <c r="H93" s="963">
        <v>160</v>
      </c>
      <c r="I93" s="266" t="s">
        <v>77</v>
      </c>
      <c r="J93" s="33"/>
      <c r="K93" s="33"/>
      <c r="L93" s="856"/>
    </row>
    <row r="94" spans="1:12" ht="18.75" customHeight="1">
      <c r="A94" s="1237"/>
      <c r="B94" s="1429" t="s">
        <v>27</v>
      </c>
      <c r="C94" s="1463"/>
      <c r="D94" s="351">
        <f t="shared" ref="D94:G94" si="2">SUM(D89:D93)</f>
        <v>0</v>
      </c>
      <c r="E94" s="351">
        <f t="shared" si="2"/>
        <v>0</v>
      </c>
      <c r="F94" s="351">
        <f t="shared" si="2"/>
        <v>0</v>
      </c>
      <c r="G94" s="351">
        <f t="shared" si="2"/>
        <v>0</v>
      </c>
      <c r="H94" s="963">
        <v>170</v>
      </c>
      <c r="I94" s="394" t="s">
        <v>77</v>
      </c>
      <c r="J94" s="33"/>
      <c r="K94" s="33"/>
      <c r="L94" s="856"/>
    </row>
    <row r="95" spans="1:12">
      <c r="A95" s="1237"/>
      <c r="B95" s="44"/>
      <c r="C95" s="44"/>
      <c r="D95" s="51"/>
      <c r="E95" s="51"/>
      <c r="F95" s="77"/>
      <c r="G95" s="57"/>
      <c r="H95" s="33"/>
      <c r="I95" s="33"/>
      <c r="J95" s="33"/>
    </row>
    <row r="96" spans="1:12">
      <c r="A96" s="1237"/>
      <c r="B96" s="32"/>
      <c r="C96" s="1352"/>
      <c r="D96" s="33"/>
      <c r="E96" s="33"/>
      <c r="F96" s="33"/>
      <c r="G96" s="33"/>
      <c r="H96" s="33"/>
      <c r="I96" s="33"/>
      <c r="J96" s="33"/>
    </row>
    <row r="97" spans="1:10">
      <c r="A97" s="1237"/>
      <c r="B97" s="44"/>
      <c r="C97" s="44"/>
      <c r="D97" s="51"/>
      <c r="E97" s="51"/>
      <c r="F97" s="1734" t="s">
        <v>1683</v>
      </c>
      <c r="G97" s="1734">
        <v>4</v>
      </c>
      <c r="H97" s="33"/>
      <c r="I97" s="33"/>
      <c r="J97" s="33"/>
    </row>
    <row r="98" spans="1:10">
      <c r="A98" s="1237">
        <v>4</v>
      </c>
      <c r="B98" s="1545"/>
      <c r="C98" s="1546"/>
      <c r="D98" s="1319" t="s">
        <v>1153</v>
      </c>
      <c r="E98" s="1320" t="s">
        <v>1152</v>
      </c>
      <c r="F98" s="1319" t="s">
        <v>74</v>
      </c>
      <c r="G98" s="559"/>
    </row>
    <row r="99" spans="1:10">
      <c r="A99" s="1237"/>
      <c r="B99" s="471" t="s">
        <v>1254</v>
      </c>
      <c r="C99" s="110"/>
      <c r="D99" s="359" t="s">
        <v>1509</v>
      </c>
      <c r="E99" s="359" t="s">
        <v>1178</v>
      </c>
      <c r="F99" s="610"/>
      <c r="G99" s="221" t="s">
        <v>111</v>
      </c>
    </row>
    <row r="100" spans="1:10">
      <c r="A100" s="1237"/>
      <c r="B100" s="471"/>
      <c r="C100" s="110"/>
      <c r="D100" s="361" t="s">
        <v>94</v>
      </c>
      <c r="E100" s="361" t="s">
        <v>94</v>
      </c>
      <c r="F100" s="611"/>
      <c r="G100" s="221" t="s">
        <v>112</v>
      </c>
    </row>
    <row r="101" spans="1:10" ht="18.75" customHeight="1" thickBot="1">
      <c r="A101" s="1237"/>
      <c r="B101" s="612"/>
      <c r="C101" s="1560"/>
      <c r="D101" s="360" t="s">
        <v>29</v>
      </c>
      <c r="E101" s="360" t="s">
        <v>29</v>
      </c>
      <c r="F101" s="963" t="s">
        <v>75</v>
      </c>
      <c r="G101" s="566"/>
    </row>
    <row r="102" spans="1:10" ht="18.75" customHeight="1">
      <c r="A102" s="1237"/>
      <c r="B102" s="1550" t="s">
        <v>1206</v>
      </c>
      <c r="C102" s="1559"/>
      <c r="D102" s="620">
        <f>SUM(D104:D106)</f>
        <v>0</v>
      </c>
      <c r="E102" s="620">
        <f>SUM(E104:E106)</f>
        <v>0</v>
      </c>
      <c r="F102" s="963" t="s">
        <v>11</v>
      </c>
      <c r="G102" s="468" t="s">
        <v>141</v>
      </c>
    </row>
    <row r="103" spans="1:10" ht="15.75" customHeight="1">
      <c r="A103" s="1237"/>
      <c r="B103" s="1416" t="s">
        <v>409</v>
      </c>
      <c r="C103" s="1510"/>
      <c r="D103" s="613"/>
      <c r="E103" s="1345"/>
      <c r="F103" s="468"/>
      <c r="G103" s="468"/>
    </row>
    <row r="104" spans="1:10" ht="18.75" customHeight="1">
      <c r="A104" s="1237"/>
      <c r="B104" s="1551" t="s">
        <v>165</v>
      </c>
      <c r="C104" s="1557"/>
      <c r="D104" s="352"/>
      <c r="E104" s="1089"/>
      <c r="F104" s="963" t="s">
        <v>206</v>
      </c>
      <c r="G104" s="377" t="s">
        <v>77</v>
      </c>
    </row>
    <row r="105" spans="1:10" ht="18.75" customHeight="1">
      <c r="A105" s="1237"/>
      <c r="B105" s="1551" t="s">
        <v>166</v>
      </c>
      <c r="C105" s="1557"/>
      <c r="D105" s="352"/>
      <c r="E105" s="1089"/>
      <c r="F105" s="963" t="s">
        <v>25</v>
      </c>
      <c r="G105" s="377" t="s">
        <v>77</v>
      </c>
    </row>
    <row r="106" spans="1:10" ht="18.75" customHeight="1">
      <c r="A106" s="1237"/>
      <c r="B106" s="1551" t="s">
        <v>167</v>
      </c>
      <c r="C106" s="1557"/>
      <c r="D106" s="352"/>
      <c r="E106" s="1089"/>
      <c r="F106" s="963" t="s">
        <v>207</v>
      </c>
      <c r="G106" s="377" t="s">
        <v>77</v>
      </c>
    </row>
    <row r="107" spans="1:10" ht="18.75" customHeight="1">
      <c r="A107" s="1237"/>
      <c r="B107" s="1552" t="s">
        <v>285</v>
      </c>
      <c r="C107" s="1558"/>
      <c r="D107" s="352"/>
      <c r="E107" s="1089"/>
      <c r="F107" s="963" t="s">
        <v>26</v>
      </c>
      <c r="G107" s="377" t="s">
        <v>37</v>
      </c>
    </row>
    <row r="108" spans="1:10" ht="18.75" customHeight="1" thickBot="1">
      <c r="A108" s="1237"/>
      <c r="B108" s="1552" t="s">
        <v>674</v>
      </c>
      <c r="C108" s="1558"/>
      <c r="D108" s="352"/>
      <c r="E108" s="1089"/>
      <c r="F108" s="963" t="s">
        <v>746</v>
      </c>
      <c r="G108" s="377" t="s">
        <v>37</v>
      </c>
    </row>
    <row r="109" spans="1:10" ht="18.75" customHeight="1">
      <c r="A109" s="1237"/>
      <c r="B109" s="1518" t="s">
        <v>1207</v>
      </c>
      <c r="C109" s="1354"/>
      <c r="D109" s="351">
        <f>D107+D102+D108</f>
        <v>0</v>
      </c>
      <c r="E109" s="351">
        <f>E107+E102+E108</f>
        <v>0</v>
      </c>
      <c r="F109" s="963" t="s">
        <v>208</v>
      </c>
      <c r="G109" s="377" t="s">
        <v>141</v>
      </c>
    </row>
    <row r="110" spans="1:10" ht="18.75" customHeight="1">
      <c r="A110" s="1237"/>
      <c r="B110" s="1416" t="s">
        <v>409</v>
      </c>
      <c r="C110" s="1510"/>
      <c r="D110" s="613"/>
      <c r="E110" s="1345"/>
      <c r="F110" s="468"/>
      <c r="G110" s="468"/>
    </row>
    <row r="111" spans="1:10" ht="18.75" customHeight="1">
      <c r="A111" s="1237"/>
      <c r="B111" s="1551" t="s">
        <v>165</v>
      </c>
      <c r="C111" s="1557"/>
      <c r="D111" s="1093">
        <f>D109-D112-D113</f>
        <v>0</v>
      </c>
      <c r="E111" s="1093">
        <f>E109-E112-E113</f>
        <v>0</v>
      </c>
      <c r="F111" s="963" t="s">
        <v>2</v>
      </c>
      <c r="G111" s="377" t="s">
        <v>77</v>
      </c>
    </row>
    <row r="112" spans="1:10" ht="18.75" customHeight="1">
      <c r="A112" s="1237"/>
      <c r="B112" s="1551" t="s">
        <v>166</v>
      </c>
      <c r="C112" s="1557"/>
      <c r="D112" s="352"/>
      <c r="E112" s="1089"/>
      <c r="F112" s="963" t="s">
        <v>209</v>
      </c>
      <c r="G112" s="377" t="s">
        <v>77</v>
      </c>
    </row>
    <row r="113" spans="1:7" ht="18.75" customHeight="1" thickBot="1">
      <c r="A113" s="1237"/>
      <c r="B113" s="1553" t="s">
        <v>167</v>
      </c>
      <c r="C113" s="1561"/>
      <c r="D113" s="1724"/>
      <c r="E113" s="1272"/>
      <c r="F113" s="1273" t="s">
        <v>3</v>
      </c>
      <c r="G113" s="1274" t="s">
        <v>77</v>
      </c>
    </row>
    <row r="114" spans="1:7" ht="18.75" customHeight="1">
      <c r="A114" s="1237"/>
      <c r="B114" s="1554"/>
      <c r="C114" s="1511"/>
      <c r="D114" s="1271"/>
      <c r="E114" s="1212"/>
      <c r="F114" s="1212"/>
      <c r="G114" s="611"/>
    </row>
    <row r="115" spans="1:7" s="998" customFormat="1" ht="18.75" customHeight="1">
      <c r="A115" s="1237"/>
      <c r="B115" s="1550" t="s">
        <v>1208</v>
      </c>
      <c r="C115" s="1556"/>
      <c r="D115" s="1268">
        <f>SUM(D117:D119)</f>
        <v>0</v>
      </c>
      <c r="E115" s="1268">
        <f>SUM(E117:E119)</f>
        <v>0</v>
      </c>
      <c r="F115" s="1269" t="s">
        <v>217</v>
      </c>
      <c r="G115" s="1270" t="s">
        <v>141</v>
      </c>
    </row>
    <row r="116" spans="1:7" s="998" customFormat="1" ht="15.75" customHeight="1">
      <c r="A116" s="1237"/>
      <c r="B116" s="1416" t="s">
        <v>409</v>
      </c>
      <c r="C116" s="1510"/>
      <c r="D116" s="613"/>
      <c r="E116" s="1345"/>
      <c r="F116" s="468"/>
      <c r="G116" s="468"/>
    </row>
    <row r="117" spans="1:7" s="998" customFormat="1" ht="18.75" customHeight="1">
      <c r="A117" s="1237"/>
      <c r="B117" s="1551" t="s">
        <v>165</v>
      </c>
      <c r="C117" s="1557"/>
      <c r="D117" s="352"/>
      <c r="E117" s="1089"/>
      <c r="F117" s="963" t="s">
        <v>218</v>
      </c>
      <c r="G117" s="377" t="s">
        <v>77</v>
      </c>
    </row>
    <row r="118" spans="1:7" s="998" customFormat="1" ht="18.75" customHeight="1">
      <c r="A118" s="1237"/>
      <c r="B118" s="1551" t="s">
        <v>166</v>
      </c>
      <c r="C118" s="1557"/>
      <c r="D118" s="352"/>
      <c r="E118" s="1089"/>
      <c r="F118" s="963" t="s">
        <v>219</v>
      </c>
      <c r="G118" s="377" t="s">
        <v>77</v>
      </c>
    </row>
    <row r="119" spans="1:7" s="998" customFormat="1" ht="18.75" customHeight="1">
      <c r="A119" s="1237"/>
      <c r="B119" s="1551" t="s">
        <v>167</v>
      </c>
      <c r="C119" s="1557"/>
      <c r="D119" s="352"/>
      <c r="E119" s="1089"/>
      <c r="F119" s="963" t="s">
        <v>220</v>
      </c>
      <c r="G119" s="377" t="s">
        <v>77</v>
      </c>
    </row>
    <row r="120" spans="1:7" s="998" customFormat="1" ht="18.75" customHeight="1">
      <c r="A120" s="1237"/>
      <c r="B120" s="1552" t="s">
        <v>285</v>
      </c>
      <c r="C120" s="1558"/>
      <c r="D120" s="352"/>
      <c r="E120" s="1089"/>
      <c r="F120" s="963" t="s">
        <v>7</v>
      </c>
      <c r="G120" s="377" t="s">
        <v>37</v>
      </c>
    </row>
    <row r="121" spans="1:7" s="998" customFormat="1" ht="18.75" customHeight="1" thickBot="1">
      <c r="A121" s="1237"/>
      <c r="B121" s="1552" t="s">
        <v>674</v>
      </c>
      <c r="C121" s="1558"/>
      <c r="D121" s="352"/>
      <c r="E121" s="1089"/>
      <c r="F121" s="963" t="s">
        <v>775</v>
      </c>
      <c r="G121" s="377" t="s">
        <v>37</v>
      </c>
    </row>
    <row r="122" spans="1:7" s="998" customFormat="1" ht="18.75" customHeight="1">
      <c r="A122" s="1237"/>
      <c r="B122" s="1518" t="s">
        <v>1209</v>
      </c>
      <c r="C122" s="1354"/>
      <c r="D122" s="351">
        <f>D120+D115+D121</f>
        <v>0</v>
      </c>
      <c r="E122" s="351">
        <f>E120+E115+E121</f>
        <v>0</v>
      </c>
      <c r="F122" s="963" t="s">
        <v>221</v>
      </c>
      <c r="G122" s="377" t="s">
        <v>141</v>
      </c>
    </row>
    <row r="123" spans="1:7" s="998" customFormat="1" ht="18.75" customHeight="1">
      <c r="A123" s="1237"/>
      <c r="B123" s="1416" t="s">
        <v>409</v>
      </c>
      <c r="C123" s="1510"/>
      <c r="D123" s="613"/>
      <c r="E123" s="1345"/>
      <c r="F123" s="468"/>
      <c r="G123" s="468"/>
    </row>
    <row r="124" spans="1:7" s="998" customFormat="1" ht="18.75" customHeight="1">
      <c r="A124" s="1237"/>
      <c r="B124" s="1551" t="s">
        <v>165</v>
      </c>
      <c r="C124" s="1557"/>
      <c r="D124" s="1093">
        <f>D122-D125-D126</f>
        <v>0</v>
      </c>
      <c r="E124" s="1093">
        <f>E122-E125-E126</f>
        <v>0</v>
      </c>
      <c r="F124" s="963" t="s">
        <v>222</v>
      </c>
      <c r="G124" s="377" t="s">
        <v>77</v>
      </c>
    </row>
    <row r="125" spans="1:7" s="998" customFormat="1" ht="18.75" customHeight="1">
      <c r="A125" s="1237"/>
      <c r="B125" s="1551" t="s">
        <v>166</v>
      </c>
      <c r="C125" s="1557"/>
      <c r="D125" s="352"/>
      <c r="E125" s="1089"/>
      <c r="F125" s="963" t="s">
        <v>223</v>
      </c>
      <c r="G125" s="377" t="s">
        <v>77</v>
      </c>
    </row>
    <row r="126" spans="1:7" s="998" customFormat="1" ht="18.75" customHeight="1" thickBot="1">
      <c r="A126" s="1237"/>
      <c r="B126" s="1553" t="s">
        <v>167</v>
      </c>
      <c r="C126" s="1561"/>
      <c r="D126" s="1724"/>
      <c r="E126" s="1272"/>
      <c r="F126" s="1273" t="s">
        <v>224</v>
      </c>
      <c r="G126" s="1274" t="s">
        <v>77</v>
      </c>
    </row>
    <row r="127" spans="1:7" s="998" customFormat="1" ht="18.75" customHeight="1">
      <c r="A127" s="1237"/>
      <c r="B127" s="1554"/>
      <c r="C127" s="1511"/>
      <c r="D127" s="1271"/>
      <c r="E127" s="1212"/>
      <c r="F127" s="1212"/>
      <c r="G127" s="611"/>
    </row>
    <row r="128" spans="1:7" s="998" customFormat="1" ht="21" customHeight="1">
      <c r="A128" s="1237"/>
      <c r="B128" s="1555" t="s">
        <v>1210</v>
      </c>
      <c r="C128" s="1556"/>
      <c r="D128" s="1094">
        <f>SUM(D130:D132)</f>
        <v>0</v>
      </c>
      <c r="E128" s="1094">
        <f>SUM(E130:E132)</f>
        <v>0</v>
      </c>
      <c r="F128" s="963" t="s">
        <v>236</v>
      </c>
      <c r="G128" s="468" t="s">
        <v>141</v>
      </c>
    </row>
    <row r="129" spans="1:7" s="998" customFormat="1" ht="15.75" customHeight="1">
      <c r="A129" s="1237"/>
      <c r="B129" s="1416" t="s">
        <v>409</v>
      </c>
      <c r="C129" s="1510"/>
      <c r="D129" s="613"/>
      <c r="E129" s="1345"/>
      <c r="F129" s="468"/>
      <c r="G129" s="468"/>
    </row>
    <row r="130" spans="1:7" s="998" customFormat="1" ht="18.75" customHeight="1">
      <c r="A130" s="1237"/>
      <c r="B130" s="1551" t="s">
        <v>165</v>
      </c>
      <c r="C130" s="1557"/>
      <c r="D130" s="352"/>
      <c r="E130" s="1089"/>
      <c r="F130" s="963" t="s">
        <v>237</v>
      </c>
      <c r="G130" s="377" t="s">
        <v>77</v>
      </c>
    </row>
    <row r="131" spans="1:7" s="998" customFormat="1" ht="18.75" customHeight="1">
      <c r="A131" s="1237"/>
      <c r="B131" s="1551" t="s">
        <v>166</v>
      </c>
      <c r="C131" s="1557"/>
      <c r="D131" s="352"/>
      <c r="E131" s="1089"/>
      <c r="F131" s="963" t="s">
        <v>14</v>
      </c>
      <c r="G131" s="377" t="s">
        <v>77</v>
      </c>
    </row>
    <row r="132" spans="1:7" s="998" customFormat="1" ht="18.75" customHeight="1">
      <c r="A132" s="1237"/>
      <c r="B132" s="1551" t="s">
        <v>167</v>
      </c>
      <c r="C132" s="1557"/>
      <c r="D132" s="352"/>
      <c r="E132" s="1089"/>
      <c r="F132" s="963" t="s">
        <v>238</v>
      </c>
      <c r="G132" s="377" t="s">
        <v>77</v>
      </c>
    </row>
    <row r="133" spans="1:7" s="998" customFormat="1" ht="18.75" customHeight="1">
      <c r="A133" s="1237"/>
      <c r="B133" s="1552" t="s">
        <v>285</v>
      </c>
      <c r="C133" s="1558"/>
      <c r="D133" s="352"/>
      <c r="E133" s="1089"/>
      <c r="F133" s="963" t="s">
        <v>239</v>
      </c>
      <c r="G133" s="377" t="s">
        <v>37</v>
      </c>
    </row>
    <row r="134" spans="1:7" s="998" customFormat="1" ht="18.75" customHeight="1" thickBot="1">
      <c r="A134" s="1237"/>
      <c r="B134" s="1552" t="s">
        <v>674</v>
      </c>
      <c r="C134" s="1558"/>
      <c r="D134" s="352"/>
      <c r="E134" s="1089"/>
      <c r="F134" s="963" t="s">
        <v>710</v>
      </c>
      <c r="G134" s="377" t="s">
        <v>37</v>
      </c>
    </row>
    <row r="135" spans="1:7" s="998" customFormat="1" ht="18.75" customHeight="1">
      <c r="A135" s="1237"/>
      <c r="B135" s="1518" t="s">
        <v>1211</v>
      </c>
      <c r="C135" s="1354"/>
      <c r="D135" s="351">
        <f>D133+D128+D134</f>
        <v>0</v>
      </c>
      <c r="E135" s="351">
        <f>E133+E128+E134</f>
        <v>0</v>
      </c>
      <c r="F135" s="963" t="s">
        <v>393</v>
      </c>
      <c r="G135" s="377" t="s">
        <v>141</v>
      </c>
    </row>
    <row r="136" spans="1:7" s="998" customFormat="1" ht="18.75" customHeight="1">
      <c r="A136" s="1237"/>
      <c r="B136" s="1416" t="s">
        <v>409</v>
      </c>
      <c r="C136" s="1510"/>
      <c r="D136" s="613"/>
      <c r="E136" s="1345"/>
      <c r="F136" s="468"/>
      <c r="G136" s="468"/>
    </row>
    <row r="137" spans="1:7" s="998" customFormat="1" ht="18.75" customHeight="1">
      <c r="A137" s="1237"/>
      <c r="B137" s="1551" t="s">
        <v>165</v>
      </c>
      <c r="C137" s="1557"/>
      <c r="D137" s="1093">
        <f>D135-D138-D139</f>
        <v>0</v>
      </c>
      <c r="E137" s="1093">
        <f>E135-E138-E139</f>
        <v>0</v>
      </c>
      <c r="F137" s="963" t="s">
        <v>394</v>
      </c>
      <c r="G137" s="377" t="s">
        <v>77</v>
      </c>
    </row>
    <row r="138" spans="1:7" s="998" customFormat="1" ht="18.75" customHeight="1">
      <c r="A138" s="1237"/>
      <c r="B138" s="1551" t="s">
        <v>166</v>
      </c>
      <c r="C138" s="1557"/>
      <c r="D138" s="352"/>
      <c r="E138" s="1089"/>
      <c r="F138" s="963" t="s">
        <v>444</v>
      </c>
      <c r="G138" s="377" t="s">
        <v>77</v>
      </c>
    </row>
    <row r="139" spans="1:7" s="998" customFormat="1" ht="18.75" customHeight="1" thickBot="1">
      <c r="A139" s="1237"/>
      <c r="B139" s="1553" t="s">
        <v>167</v>
      </c>
      <c r="C139" s="1561"/>
      <c r="D139" s="1724"/>
      <c r="E139" s="1272"/>
      <c r="F139" s="1273" t="s">
        <v>418</v>
      </c>
      <c r="G139" s="1274" t="s">
        <v>77</v>
      </c>
    </row>
    <row r="140" spans="1:7" s="1323" customFormat="1" ht="18.75" customHeight="1" thickBot="1">
      <c r="A140" s="1288"/>
      <c r="B140" s="1547"/>
      <c r="C140" s="1562"/>
      <c r="D140" s="1548"/>
      <c r="E140" s="1548"/>
      <c r="F140" s="1549"/>
      <c r="G140" s="1233"/>
    </row>
    <row r="141" spans="1:7" s="1323" customFormat="1" ht="18.75" customHeight="1">
      <c r="A141" s="1288"/>
      <c r="B141" s="1518" t="s">
        <v>1246</v>
      </c>
      <c r="C141" s="1354"/>
      <c r="D141" s="351">
        <f>D109+D122+D135</f>
        <v>0</v>
      </c>
      <c r="E141" s="351">
        <f>E109+E122+E135</f>
        <v>0</v>
      </c>
      <c r="F141" s="963" t="s">
        <v>1016</v>
      </c>
      <c r="G141" s="377" t="s">
        <v>141</v>
      </c>
    </row>
    <row r="142" spans="1:7" s="1323" customFormat="1" ht="18.75" customHeight="1">
      <c r="A142" s="1288"/>
      <c r="B142" s="1416" t="s">
        <v>409</v>
      </c>
      <c r="C142" s="1510"/>
      <c r="D142" s="613"/>
      <c r="E142" s="1345"/>
      <c r="F142" s="468"/>
      <c r="G142" s="468"/>
    </row>
    <row r="143" spans="1:7" s="1323" customFormat="1" ht="18.75" customHeight="1">
      <c r="A143" s="1288"/>
      <c r="B143" s="1551" t="s">
        <v>165</v>
      </c>
      <c r="C143" s="1557"/>
      <c r="D143" s="1353">
        <f t="shared" ref="D143:E145" si="3">D111+D124+D137</f>
        <v>0</v>
      </c>
      <c r="E143" s="1346">
        <f t="shared" si="3"/>
        <v>0</v>
      </c>
      <c r="F143" s="963" t="s">
        <v>809</v>
      </c>
      <c r="G143" s="377" t="s">
        <v>77</v>
      </c>
    </row>
    <row r="144" spans="1:7" s="1323" customFormat="1" ht="18.75" customHeight="1">
      <c r="A144" s="1288"/>
      <c r="B144" s="1551" t="s">
        <v>166</v>
      </c>
      <c r="C144" s="1557"/>
      <c r="D144" s="1353">
        <f t="shared" si="3"/>
        <v>0</v>
      </c>
      <c r="E144" s="1346">
        <f t="shared" si="3"/>
        <v>0</v>
      </c>
      <c r="F144" s="963" t="s">
        <v>1017</v>
      </c>
      <c r="G144" s="377" t="s">
        <v>77</v>
      </c>
    </row>
    <row r="145" spans="1:10" s="1323" customFormat="1" ht="18.75" customHeight="1">
      <c r="A145" s="1288"/>
      <c r="B145" s="1551" t="s">
        <v>167</v>
      </c>
      <c r="C145" s="1557"/>
      <c r="D145" s="1353">
        <f t="shared" si="3"/>
        <v>0</v>
      </c>
      <c r="E145" s="1346">
        <f t="shared" si="3"/>
        <v>0</v>
      </c>
      <c r="F145" s="963" t="s">
        <v>810</v>
      </c>
      <c r="G145" s="377" t="s">
        <v>77</v>
      </c>
    </row>
    <row r="146" spans="1:10" s="998" customFormat="1" ht="18.75" customHeight="1">
      <c r="A146" s="1237"/>
      <c r="B146" s="356"/>
      <c r="C146" s="356"/>
      <c r="D146" s="1004"/>
      <c r="E146" s="1004"/>
      <c r="F146" s="1004"/>
      <c r="G146" s="1004"/>
      <c r="H146" s="1004"/>
      <c r="I146" s="1004"/>
      <c r="J146" s="1004"/>
    </row>
    <row r="147" spans="1:10" s="998" customFormat="1" ht="18.75" customHeight="1">
      <c r="A147" s="1237"/>
      <c r="B147" s="356"/>
      <c r="C147" s="356"/>
      <c r="D147" s="1004"/>
      <c r="E147" s="1004"/>
      <c r="F147" s="1734" t="s">
        <v>1683</v>
      </c>
      <c r="G147" s="1734">
        <v>5</v>
      </c>
      <c r="H147" s="1004"/>
      <c r="I147" s="1004"/>
      <c r="J147" s="1004"/>
    </row>
    <row r="148" spans="1:10">
      <c r="A148" s="1237">
        <v>5</v>
      </c>
      <c r="B148" s="1563"/>
      <c r="C148" s="1566"/>
      <c r="D148" s="1209" t="s">
        <v>446</v>
      </c>
      <c r="E148" s="1216" t="s">
        <v>447</v>
      </c>
      <c r="F148" s="485" t="s">
        <v>74</v>
      </c>
      <c r="G148" s="614"/>
      <c r="H148" s="1643"/>
      <c r="I148" s="1004"/>
      <c r="J148" s="33"/>
    </row>
    <row r="149" spans="1:10">
      <c r="A149" s="1237"/>
      <c r="B149" s="1722" t="s">
        <v>1255</v>
      </c>
      <c r="C149" s="102"/>
      <c r="D149" s="615" t="s">
        <v>1509</v>
      </c>
      <c r="E149" s="615" t="s">
        <v>1178</v>
      </c>
      <c r="F149" s="616"/>
      <c r="G149" s="1723" t="s">
        <v>111</v>
      </c>
      <c r="H149" s="1324"/>
      <c r="I149" s="1004"/>
      <c r="J149" s="33"/>
    </row>
    <row r="150" spans="1:10" ht="18.75" customHeight="1">
      <c r="A150" s="1237"/>
      <c r="B150" s="1564"/>
      <c r="C150" s="1512"/>
      <c r="D150" s="617" t="s">
        <v>76</v>
      </c>
      <c r="E150" s="924" t="s">
        <v>76</v>
      </c>
      <c r="F150" s="963" t="s">
        <v>75</v>
      </c>
      <c r="G150" s="618" t="s">
        <v>112</v>
      </c>
      <c r="I150" s="33"/>
      <c r="J150" s="33"/>
    </row>
    <row r="151" spans="1:10" ht="30.75" customHeight="1">
      <c r="A151" s="1237"/>
      <c r="B151" s="1513" t="s">
        <v>1502</v>
      </c>
      <c r="C151" s="1565"/>
      <c r="D151" s="352"/>
      <c r="E151" s="320"/>
      <c r="F151" s="963" t="s">
        <v>11</v>
      </c>
      <c r="G151" s="560" t="s">
        <v>77</v>
      </c>
      <c r="I151" s="33"/>
      <c r="J151" s="33"/>
    </row>
    <row r="152" spans="1:10" ht="30" customHeight="1">
      <c r="A152" s="1237"/>
      <c r="B152" s="1513" t="s">
        <v>1503</v>
      </c>
      <c r="C152" s="1565"/>
      <c r="D152" s="984">
        <f>-(D108+D121+D134)</f>
        <v>0</v>
      </c>
      <c r="E152" s="984">
        <f>-(E108+E121+E134)</f>
        <v>0</v>
      </c>
      <c r="F152" s="963" t="s">
        <v>206</v>
      </c>
      <c r="G152" s="560" t="s">
        <v>77</v>
      </c>
      <c r="I152" s="33"/>
      <c r="J152" s="33"/>
    </row>
    <row r="153" spans="1:10" ht="30" customHeight="1">
      <c r="A153" s="1237"/>
      <c r="B153" s="1513" t="s">
        <v>1500</v>
      </c>
      <c r="C153" s="1565"/>
      <c r="D153" s="984">
        <f>'6. Op Inc (source)'!C57</f>
        <v>0</v>
      </c>
      <c r="E153" s="984">
        <f>'6. Op Inc (source)'!D57</f>
        <v>0</v>
      </c>
      <c r="F153" s="963" t="s">
        <v>25</v>
      </c>
      <c r="G153" s="560" t="s">
        <v>77</v>
      </c>
      <c r="I153" s="33"/>
      <c r="J153" s="33"/>
    </row>
    <row r="154" spans="1:10" ht="32.25" customHeight="1">
      <c r="A154" s="1237"/>
      <c r="B154" s="1513" t="s">
        <v>1501</v>
      </c>
      <c r="C154" s="1565"/>
      <c r="D154" s="352"/>
      <c r="E154" s="320"/>
      <c r="F154" s="963" t="s">
        <v>26</v>
      </c>
      <c r="G154" s="623" t="s">
        <v>37</v>
      </c>
      <c r="I154" s="33"/>
      <c r="J154" s="33"/>
    </row>
    <row r="155" spans="1:10">
      <c r="A155" s="1237"/>
      <c r="B155"/>
      <c r="C155" s="1351"/>
      <c r="D155" s="33"/>
      <c r="E155" s="33"/>
      <c r="F155" s="33"/>
      <c r="G155" s="33"/>
      <c r="H155" s="33"/>
      <c r="I155" s="33"/>
      <c r="J155" s="33"/>
    </row>
    <row r="156" spans="1:10">
      <c r="A156" s="1237"/>
      <c r="B156"/>
      <c r="C156" s="1351"/>
      <c r="D156"/>
      <c r="E156"/>
      <c r="F156"/>
    </row>
  </sheetData>
  <sheetProtection password="D5A2" sheet="1" objects="1" scenarios="1"/>
  <customSheetViews>
    <customSheetView guid="{E4F26FFA-5313-49C9-9365-CBA576C57791}" scale="85" showGridLines="0" fitToPage="1" showRuler="0" topLeftCell="A7">
      <selection activeCell="B12" sqref="B12"/>
      <pageMargins left="0.74803149606299213" right="0.74803149606299213" top="0.98425196850393704" bottom="0.98425196850393704" header="0.51181102362204722" footer="0.51181102362204722"/>
      <pageSetup paperSize="9" scale="65" orientation="portrait" horizontalDpi="300" verticalDpi="300" r:id="rId1"/>
      <headerFooter alignWithMargins="0"/>
    </customSheetView>
  </customSheetViews>
  <phoneticPr fontId="0" type="noConversion"/>
  <dataValidations count="4">
    <dataValidation allowBlank="1" showInputMessage="1" showErrorMessage="1" promptTitle="Finance lease receivables" prompt="Completing Note 22.1 below will populate this row." sqref="C52 C28"/>
    <dataValidation allowBlank="1" showInputMessage="1" showErrorMessage="1" promptTitle="PDC dividend" prompt="This row is populated directly from the figure disclosed against DH (as PDC dividend receivable) in the WGA balances tab." sqref="C30"/>
    <dataValidation allowBlank="1" showInputMessage="1" showErrorMessage="1" promptTitle="Increase in provision" prompt="This is a balancing figure to ensure that the closing provision agrees to the receivables note above." sqref="C71"/>
    <dataValidation allowBlank="1" showInputMessage="1" showErrorMessage="1" promptTitle="Trade receivables" prompt="Trade receivables relates to rows 16 - 21 in the receivables note above." sqref="D77"/>
  </dataValidations>
  <printOptions gridLinesSet="0"/>
  <pageMargins left="0.74803149606299213" right="0.35433070866141736" top="0.35433070866141736" bottom="0.39370078740157483" header="0.19685039370078741" footer="0.19685039370078741"/>
  <pageSetup paperSize="9" scale="59" fitToHeight="3" orientation="landscape" horizontalDpi="300" verticalDpi="300" r:id="rId2"/>
  <headerFooter alignWithMargins="0"/>
  <ignoredErrors>
    <ignoredError sqref="E77 D64:E64 D150:E150 D101 F66 F67"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K47"/>
  <sheetViews>
    <sheetView showGridLines="0" zoomScale="80" zoomScaleNormal="80" workbookViewId="0">
      <selection activeCell="B4" sqref="B4"/>
    </sheetView>
  </sheetViews>
  <sheetFormatPr defaultColWidth="10.7109375" defaultRowHeight="12.75"/>
  <cols>
    <col min="1" max="1" width="5.85546875" style="1239" customWidth="1"/>
    <col min="2" max="2" width="50.140625" style="19" customWidth="1"/>
    <col min="3" max="4" width="16.42578125" style="17" customWidth="1"/>
    <col min="5" max="5" width="16.5703125" style="17" customWidth="1"/>
    <col min="6" max="6" width="16.42578125" style="17" customWidth="1"/>
    <col min="7" max="8" width="13.5703125" style="17" customWidth="1"/>
    <col min="9" max="9" width="4.42578125" style="17" customWidth="1"/>
    <col min="10" max="10" width="3" style="17" customWidth="1"/>
    <col min="11" max="16384" width="10.7109375" style="17"/>
  </cols>
  <sheetData>
    <row r="1" spans="1:9" ht="15.75">
      <c r="A1" s="1236"/>
      <c r="B1" s="1257" t="s">
        <v>1138</v>
      </c>
      <c r="C1" s="33"/>
      <c r="D1" s="33"/>
      <c r="E1" s="33"/>
      <c r="F1" s="33"/>
      <c r="G1" s="33"/>
      <c r="H1" s="33"/>
      <c r="I1" s="33"/>
    </row>
    <row r="2" spans="1:9">
      <c r="A2" s="1236"/>
      <c r="B2" s="42"/>
      <c r="C2" s="33"/>
      <c r="D2" s="33"/>
      <c r="E2" s="33"/>
      <c r="F2" s="33"/>
      <c r="G2" s="33"/>
      <c r="H2" s="33"/>
      <c r="I2" s="33"/>
    </row>
    <row r="3" spans="1:9">
      <c r="A3" s="1235"/>
      <c r="B3" s="43" t="s">
        <v>1506</v>
      </c>
      <c r="C3" s="34"/>
      <c r="D3" s="34"/>
      <c r="E3" s="34"/>
      <c r="F3" s="34"/>
      <c r="G3" s="33"/>
      <c r="H3" s="34"/>
      <c r="I3" s="33"/>
    </row>
    <row r="4" spans="1:9">
      <c r="A4" s="1235"/>
      <c r="B4" s="96" t="s">
        <v>504</v>
      </c>
      <c r="C4" s="34"/>
      <c r="D4" s="34"/>
      <c r="E4" s="34"/>
      <c r="F4" s="34"/>
      <c r="G4" s="33"/>
      <c r="H4" s="34"/>
      <c r="I4" s="33"/>
    </row>
    <row r="5" spans="1:9">
      <c r="A5" s="1235"/>
      <c r="B5" s="33"/>
      <c r="C5" s="34"/>
      <c r="D5" s="34"/>
      <c r="E5" s="34"/>
      <c r="F5" s="34"/>
      <c r="G5" s="33"/>
      <c r="H5" s="34"/>
      <c r="I5" s="33"/>
    </row>
    <row r="6" spans="1:9">
      <c r="A6" s="1235"/>
      <c r="B6" s="43" t="s">
        <v>42</v>
      </c>
      <c r="C6" s="34"/>
      <c r="D6" s="34"/>
      <c r="E6" s="34"/>
      <c r="F6" s="34"/>
      <c r="G6" s="33"/>
      <c r="H6" s="34"/>
      <c r="I6" s="33"/>
    </row>
    <row r="7" spans="1:9">
      <c r="A7" s="1235"/>
      <c r="B7" s="40"/>
      <c r="C7" s="34"/>
      <c r="D7" s="34"/>
      <c r="E7" s="34"/>
      <c r="F7" s="34"/>
      <c r="G7" s="1734" t="s">
        <v>1683</v>
      </c>
      <c r="H7" s="1734">
        <v>1</v>
      </c>
      <c r="I7" s="88"/>
    </row>
    <row r="8" spans="1:9">
      <c r="A8" s="1237">
        <v>1</v>
      </c>
      <c r="B8" s="802"/>
      <c r="C8" s="1209" t="s">
        <v>416</v>
      </c>
      <c r="D8" s="1209" t="s">
        <v>1095</v>
      </c>
      <c r="E8" s="1216" t="s">
        <v>634</v>
      </c>
      <c r="F8" s="1216" t="s">
        <v>1096</v>
      </c>
      <c r="G8" s="1209" t="s">
        <v>74</v>
      </c>
      <c r="H8" s="803"/>
      <c r="I8" s="33"/>
    </row>
    <row r="9" spans="1:9" ht="18.75" customHeight="1">
      <c r="A9" s="1237"/>
      <c r="B9" s="342" t="s">
        <v>1256</v>
      </c>
      <c r="C9" s="931" t="s">
        <v>996</v>
      </c>
      <c r="D9" s="931" t="s">
        <v>996</v>
      </c>
      <c r="E9" s="359" t="s">
        <v>890</v>
      </c>
      <c r="F9" s="931" t="s">
        <v>890</v>
      </c>
      <c r="G9" s="1154"/>
      <c r="H9" s="954" t="s">
        <v>111</v>
      </c>
      <c r="I9" s="33"/>
    </row>
    <row r="10" spans="1:9" s="998" customFormat="1" ht="45.75" customHeight="1">
      <c r="A10" s="1237"/>
      <c r="B10" s="1152"/>
      <c r="C10" s="952" t="s">
        <v>1093</v>
      </c>
      <c r="D10" s="1155" t="s">
        <v>1094</v>
      </c>
      <c r="E10" s="952" t="s">
        <v>1093</v>
      </c>
      <c r="F10" s="1155" t="s">
        <v>1094</v>
      </c>
      <c r="G10" s="289"/>
      <c r="H10" s="1083"/>
      <c r="I10" s="1004"/>
    </row>
    <row r="11" spans="1:9" ht="15" customHeight="1">
      <c r="A11" s="1237"/>
      <c r="B11" s="409"/>
      <c r="C11" s="800" t="s">
        <v>76</v>
      </c>
      <c r="D11" s="800" t="s">
        <v>76</v>
      </c>
      <c r="E11" s="800" t="s">
        <v>76</v>
      </c>
      <c r="F11" s="800" t="s">
        <v>76</v>
      </c>
      <c r="G11" s="963" t="s">
        <v>75</v>
      </c>
      <c r="H11" s="396" t="s">
        <v>112</v>
      </c>
      <c r="I11" s="33"/>
    </row>
    <row r="12" spans="1:9" s="353" customFormat="1" ht="18.75" customHeight="1">
      <c r="A12" s="1237"/>
      <c r="B12" s="410" t="s">
        <v>103</v>
      </c>
      <c r="C12" s="714">
        <f>E19</f>
        <v>0</v>
      </c>
      <c r="D12" s="1091">
        <f>F19</f>
        <v>0</v>
      </c>
      <c r="E12" s="287"/>
      <c r="F12" s="287"/>
      <c r="G12" s="963" t="s">
        <v>909</v>
      </c>
      <c r="H12" s="266" t="s">
        <v>141</v>
      </c>
      <c r="I12" s="354"/>
    </row>
    <row r="13" spans="1:9" s="353" customFormat="1" ht="18.75" customHeight="1" thickBot="1">
      <c r="A13" s="1237"/>
      <c r="B13" s="475" t="s">
        <v>646</v>
      </c>
      <c r="C13" s="1333"/>
      <c r="D13" s="411"/>
      <c r="E13" s="320"/>
      <c r="F13" s="1603"/>
      <c r="G13" s="963" t="s">
        <v>910</v>
      </c>
      <c r="H13" s="407" t="s">
        <v>148</v>
      </c>
      <c r="I13" s="374"/>
    </row>
    <row r="14" spans="1:9" ht="18.75" customHeight="1">
      <c r="A14" s="1237"/>
      <c r="B14" s="604" t="s">
        <v>908</v>
      </c>
      <c r="C14" s="351">
        <f>SUM(C12:C13)</f>
        <v>0</v>
      </c>
      <c r="D14" s="351">
        <f>SUM(D12:D13)</f>
        <v>0</v>
      </c>
      <c r="E14" s="351">
        <f>SUM(E12:E13)</f>
        <v>0</v>
      </c>
      <c r="F14" s="351">
        <f>SUM(F12:F13)</f>
        <v>0</v>
      </c>
      <c r="G14" s="963">
        <v>100</v>
      </c>
      <c r="H14" s="400" t="s">
        <v>77</v>
      </c>
      <c r="I14" s="33"/>
    </row>
    <row r="15" spans="1:9" ht="19.5" customHeight="1">
      <c r="A15" s="1237"/>
      <c r="B15" s="406" t="s">
        <v>420</v>
      </c>
      <c r="C15" s="724"/>
      <c r="D15" s="724"/>
      <c r="E15" s="724"/>
      <c r="F15" s="724"/>
      <c r="G15" s="963" t="s">
        <v>419</v>
      </c>
      <c r="H15" s="400" t="s">
        <v>141</v>
      </c>
      <c r="I15" s="33"/>
    </row>
    <row r="16" spans="1:9" s="142" customFormat="1" ht="19.5" customHeight="1">
      <c r="A16" s="1237"/>
      <c r="B16" s="454" t="s">
        <v>1125</v>
      </c>
      <c r="C16" s="1161"/>
      <c r="D16" s="1333"/>
      <c r="E16" s="1198"/>
      <c r="F16" s="1089"/>
      <c r="G16" s="963" t="s">
        <v>1124</v>
      </c>
      <c r="H16" s="407" t="s">
        <v>148</v>
      </c>
      <c r="I16" s="129"/>
    </row>
    <row r="17" spans="1:9" s="998" customFormat="1" ht="19.5" customHeight="1">
      <c r="A17" s="1237"/>
      <c r="B17" s="1204" t="s">
        <v>1139</v>
      </c>
      <c r="C17" s="1097"/>
      <c r="D17" s="1097"/>
      <c r="E17" s="1089"/>
      <c r="F17" s="918"/>
      <c r="G17" s="963" t="s">
        <v>763</v>
      </c>
      <c r="H17" s="1207"/>
      <c r="I17" s="1004"/>
    </row>
    <row r="18" spans="1:9" ht="19.5" customHeight="1" thickBot="1">
      <c r="A18" s="1237"/>
      <c r="B18" s="388" t="s">
        <v>305</v>
      </c>
      <c r="C18" s="944">
        <f>C19-SUM(C14:C17)</f>
        <v>0</v>
      </c>
      <c r="D18" s="1156">
        <f>D19-D16-D15-D14</f>
        <v>0</v>
      </c>
      <c r="E18" s="944">
        <f>E19-SUM(E14:E17)</f>
        <v>0</v>
      </c>
      <c r="F18" s="1156">
        <f>F19-F16-F15-F14</f>
        <v>0</v>
      </c>
      <c r="G18" s="963" t="s">
        <v>206</v>
      </c>
      <c r="H18" s="407" t="s">
        <v>148</v>
      </c>
      <c r="I18" s="112"/>
    </row>
    <row r="19" spans="1:9" ht="19.5" customHeight="1">
      <c r="A19" s="1237"/>
      <c r="B19" s="406" t="s">
        <v>1591</v>
      </c>
      <c r="C19" s="351">
        <f>C31</f>
        <v>0</v>
      </c>
      <c r="D19" s="351">
        <f>D31</f>
        <v>0</v>
      </c>
      <c r="E19" s="351">
        <f>E31</f>
        <v>0</v>
      </c>
      <c r="F19" s="351">
        <f>F31</f>
        <v>0</v>
      </c>
      <c r="G19" s="963" t="s">
        <v>25</v>
      </c>
      <c r="H19" s="407" t="s">
        <v>141</v>
      </c>
      <c r="I19" s="112"/>
    </row>
    <row r="20" spans="1:9" s="1090" customFormat="1" ht="19.5" customHeight="1">
      <c r="A20" s="1237"/>
      <c r="H20" s="937"/>
    </row>
    <row r="21" spans="1:9" s="1351" customFormat="1" ht="19.5" customHeight="1">
      <c r="A21" s="1288"/>
      <c r="G21" s="1734" t="s">
        <v>1683</v>
      </c>
      <c r="H21" s="1734">
        <v>2</v>
      </c>
    </row>
    <row r="22" spans="1:9" s="1090" customFormat="1" ht="14.25" customHeight="1">
      <c r="A22" s="1237">
        <v>2</v>
      </c>
      <c r="B22" s="802"/>
      <c r="C22" s="1126" t="s">
        <v>416</v>
      </c>
      <c r="D22" s="1126" t="s">
        <v>1095</v>
      </c>
      <c r="E22" s="1216" t="s">
        <v>634</v>
      </c>
      <c r="F22" s="1216" t="s">
        <v>1096</v>
      </c>
      <c r="G22" s="1153" t="s">
        <v>74</v>
      </c>
      <c r="H22" s="803"/>
    </row>
    <row r="23" spans="1:9" s="1090" customFormat="1" ht="16.5" customHeight="1">
      <c r="A23" s="1237"/>
      <c r="B23" s="1787" t="s">
        <v>1257</v>
      </c>
      <c r="C23" s="931" t="s">
        <v>1509</v>
      </c>
      <c r="D23" s="931" t="s">
        <v>1509</v>
      </c>
      <c r="E23" s="931" t="s">
        <v>1178</v>
      </c>
      <c r="F23" s="931" t="s">
        <v>1178</v>
      </c>
      <c r="G23" s="1154"/>
      <c r="H23" s="954" t="s">
        <v>111</v>
      </c>
    </row>
    <row r="24" spans="1:9" s="1090" customFormat="1" ht="44.25" customHeight="1">
      <c r="A24" s="1237"/>
      <c r="B24" s="1787"/>
      <c r="C24" s="952" t="s">
        <v>1093</v>
      </c>
      <c r="D24" s="1155" t="s">
        <v>1094</v>
      </c>
      <c r="E24" s="952" t="s">
        <v>1093</v>
      </c>
      <c r="F24" s="1155" t="s">
        <v>1094</v>
      </c>
      <c r="G24" s="1160"/>
      <c r="H24" s="954"/>
    </row>
    <row r="25" spans="1:9" s="1090" customFormat="1" ht="15.75" customHeight="1">
      <c r="A25" s="1237"/>
      <c r="B25" s="1788"/>
      <c r="C25" s="800" t="s">
        <v>76</v>
      </c>
      <c r="D25" s="800" t="s">
        <v>76</v>
      </c>
      <c r="E25" s="800" t="s">
        <v>76</v>
      </c>
      <c r="F25" s="800" t="s">
        <v>76</v>
      </c>
      <c r="G25" s="1159" t="s">
        <v>75</v>
      </c>
      <c r="H25" s="396" t="s">
        <v>112</v>
      </c>
    </row>
    <row r="26" spans="1:9" ht="19.5" customHeight="1">
      <c r="A26" s="1237"/>
      <c r="B26" s="1157" t="s">
        <v>1449</v>
      </c>
      <c r="C26" s="722"/>
      <c r="E26" s="722"/>
      <c r="G26" s="723"/>
      <c r="H26" s="400"/>
    </row>
    <row r="27" spans="1:9" ht="19.5" customHeight="1">
      <c r="A27" s="1237"/>
      <c r="B27" s="408" t="s">
        <v>126</v>
      </c>
      <c r="C27" s="352"/>
      <c r="D27" s="1097"/>
      <c r="E27" s="320"/>
      <c r="F27" s="1089"/>
      <c r="G27" s="963" t="s">
        <v>207</v>
      </c>
      <c r="H27" s="407" t="s">
        <v>141</v>
      </c>
    </row>
    <row r="28" spans="1:9" ht="19.5" customHeight="1">
      <c r="A28" s="1237"/>
      <c r="B28" s="408" t="s">
        <v>457</v>
      </c>
      <c r="C28" s="352"/>
      <c r="D28" s="1097"/>
      <c r="E28" s="320"/>
      <c r="F28" s="1089"/>
      <c r="G28" s="963" t="s">
        <v>26</v>
      </c>
      <c r="H28" s="407" t="s">
        <v>141</v>
      </c>
      <c r="I28" s="1467" t="s">
        <v>1273</v>
      </c>
    </row>
    <row r="29" spans="1:9" s="1323" customFormat="1" ht="19.5" customHeight="1">
      <c r="A29" s="1288"/>
      <c r="B29" s="1645" t="s">
        <v>1236</v>
      </c>
      <c r="C29" s="1341"/>
      <c r="D29" s="1341"/>
      <c r="E29" s="320"/>
      <c r="F29" s="1089"/>
      <c r="G29" s="963" t="s">
        <v>746</v>
      </c>
      <c r="H29" s="407" t="s">
        <v>141</v>
      </c>
      <c r="I29" s="1467" t="s">
        <v>1273</v>
      </c>
    </row>
    <row r="30" spans="1:9" ht="19.5" customHeight="1" thickBot="1">
      <c r="A30" s="1237"/>
      <c r="B30" s="408" t="s">
        <v>306</v>
      </c>
      <c r="C30" s="352"/>
      <c r="D30" s="1097"/>
      <c r="E30" s="320"/>
      <c r="F30" s="1089"/>
      <c r="G30" s="963" t="s">
        <v>208</v>
      </c>
      <c r="H30" s="407" t="s">
        <v>141</v>
      </c>
    </row>
    <row r="31" spans="1:9" ht="19.5" customHeight="1">
      <c r="A31" s="1237"/>
      <c r="B31" s="406" t="s">
        <v>1098</v>
      </c>
      <c r="C31" s="351">
        <f>SUM(C27:C30)</f>
        <v>0</v>
      </c>
      <c r="D31" s="351">
        <f>SUM(D27:D30)</f>
        <v>0</v>
      </c>
      <c r="E31" s="351">
        <f>SUM(E27:E30)</f>
        <v>0</v>
      </c>
      <c r="F31" s="351">
        <f>SUM(F27:F30)</f>
        <v>0</v>
      </c>
      <c r="G31" s="963">
        <v>130</v>
      </c>
      <c r="H31" s="407" t="s">
        <v>141</v>
      </c>
    </row>
    <row r="32" spans="1:9" ht="19.5" customHeight="1">
      <c r="A32" s="1237"/>
      <c r="B32" s="408" t="s">
        <v>1448</v>
      </c>
      <c r="C32" s="314">
        <f>-'23. Borrowings'!C12-'23. Borrowings'!C13</f>
        <v>0</v>
      </c>
      <c r="D32" s="1091">
        <f>-'23. Borrowings'!C14</f>
        <v>0</v>
      </c>
      <c r="E32" s="314">
        <f>-'23. Borrowings'!D12-'23. Borrowings'!D13</f>
        <v>0</v>
      </c>
      <c r="F32" s="1091">
        <f>-'23. Borrowings'!D14</f>
        <v>0</v>
      </c>
      <c r="G32" s="963" t="s">
        <v>209</v>
      </c>
      <c r="H32" s="400" t="s">
        <v>37</v>
      </c>
    </row>
    <row r="33" spans="1:11" s="998" customFormat="1" ht="19.5" customHeight="1" thickBot="1">
      <c r="A33" s="1237"/>
      <c r="B33" s="1158" t="s">
        <v>196</v>
      </c>
      <c r="C33" s="1091">
        <f>-'23. Borrowings'!C15</f>
        <v>0</v>
      </c>
      <c r="D33" s="1161"/>
      <c r="E33" s="1091">
        <f>-'23. Borrowings'!D15</f>
        <v>0</v>
      </c>
      <c r="F33" s="1161"/>
      <c r="G33" s="963" t="s">
        <v>715</v>
      </c>
      <c r="H33" s="860" t="s">
        <v>37</v>
      </c>
    </row>
    <row r="34" spans="1:11" ht="19.5" customHeight="1">
      <c r="A34" s="1237"/>
      <c r="B34" s="406" t="s">
        <v>1097</v>
      </c>
      <c r="C34" s="351">
        <f>SUM(C31:C33)</f>
        <v>0</v>
      </c>
      <c r="D34" s="351">
        <f>SUM(D31:D33)</f>
        <v>0</v>
      </c>
      <c r="E34" s="351">
        <f>SUM(E31:E33)</f>
        <v>0</v>
      </c>
      <c r="F34" s="351">
        <f>SUM(F31:F33)</f>
        <v>0</v>
      </c>
      <c r="G34" s="963">
        <v>140</v>
      </c>
      <c r="H34" s="405" t="s">
        <v>148</v>
      </c>
    </row>
    <row r="35" spans="1:11">
      <c r="A35" s="1237"/>
      <c r="B35" s="356"/>
      <c r="C35" s="33"/>
      <c r="D35" s="33"/>
      <c r="E35" s="33"/>
      <c r="F35" s="33"/>
      <c r="G35" s="33"/>
      <c r="H35" s="33"/>
    </row>
    <row r="36" spans="1:11">
      <c r="A36" s="1237"/>
      <c r="B36" s="857" t="s">
        <v>1165</v>
      </c>
      <c r="C36" s="33"/>
      <c r="D36" s="33"/>
      <c r="E36" s="33"/>
      <c r="F36" s="33"/>
      <c r="G36" s="33"/>
      <c r="H36" s="33"/>
    </row>
    <row r="37" spans="1:11">
      <c r="A37" s="1237"/>
      <c r="B37" s="356"/>
      <c r="C37" s="33"/>
      <c r="D37" s="33"/>
      <c r="E37" s="1734" t="s">
        <v>1683</v>
      </c>
      <c r="F37" s="1734">
        <v>3</v>
      </c>
      <c r="G37" s="33"/>
      <c r="H37" s="33"/>
    </row>
    <row r="38" spans="1:11">
      <c r="A38" s="1237">
        <v>3</v>
      </c>
      <c r="B38" s="401"/>
      <c r="C38" s="318" t="s">
        <v>416</v>
      </c>
      <c r="D38" s="1216" t="s">
        <v>634</v>
      </c>
      <c r="E38" s="318" t="s">
        <v>74</v>
      </c>
      <c r="F38" s="383"/>
      <c r="G38" s="1643"/>
      <c r="H38" s="1324"/>
      <c r="J38" s="33"/>
    </row>
    <row r="39" spans="1:11" s="142" customFormat="1" ht="12.75" customHeight="1">
      <c r="A39" s="1237"/>
      <c r="B39" s="1787" t="s">
        <v>1258</v>
      </c>
      <c r="C39" s="359" t="s">
        <v>1509</v>
      </c>
      <c r="D39" s="359" t="s">
        <v>1178</v>
      </c>
      <c r="E39" s="370"/>
      <c r="F39" s="382" t="s">
        <v>111</v>
      </c>
      <c r="G39" s="129"/>
      <c r="J39" s="129"/>
    </row>
    <row r="40" spans="1:11" ht="13.5" thickBot="1">
      <c r="A40" s="1237"/>
      <c r="B40" s="1789"/>
      <c r="C40" s="404" t="s">
        <v>76</v>
      </c>
      <c r="D40" s="404" t="s">
        <v>76</v>
      </c>
      <c r="E40" s="963" t="s">
        <v>75</v>
      </c>
      <c r="F40" s="397" t="s">
        <v>112</v>
      </c>
      <c r="G40" s="33"/>
      <c r="J40" s="33"/>
      <c r="K40" s="33"/>
    </row>
    <row r="41" spans="1:11" s="353" customFormat="1" ht="18.75" customHeight="1">
      <c r="A41" s="1237"/>
      <c r="B41" s="475" t="s">
        <v>1105</v>
      </c>
      <c r="C41" s="352"/>
      <c r="D41" s="1089"/>
      <c r="E41" s="963" t="s">
        <v>448</v>
      </c>
      <c r="F41" s="400" t="s">
        <v>141</v>
      </c>
      <c r="G41" s="374"/>
      <c r="J41" s="354"/>
      <c r="K41" s="354"/>
    </row>
    <row r="42" spans="1:11" s="353" customFormat="1" ht="18.75" customHeight="1" thickBot="1">
      <c r="A42" s="1237"/>
      <c r="B42" s="327" t="s">
        <v>1106</v>
      </c>
      <c r="C42" s="1097"/>
      <c r="D42" s="1089"/>
      <c r="E42" s="963" t="s">
        <v>623</v>
      </c>
      <c r="F42" s="407" t="s">
        <v>148</v>
      </c>
      <c r="G42" s="173"/>
      <c r="J42" s="354"/>
      <c r="K42" s="354"/>
    </row>
    <row r="43" spans="1:11" s="142" customFormat="1" ht="18.75" customHeight="1">
      <c r="A43" s="1237"/>
      <c r="B43" s="604" t="s">
        <v>1104</v>
      </c>
      <c r="C43" s="351">
        <f>SUM(C41:C42)</f>
        <v>0</v>
      </c>
      <c r="D43" s="351">
        <f>SUM(D41:D42)</f>
        <v>0</v>
      </c>
      <c r="E43" s="963" t="s">
        <v>625</v>
      </c>
      <c r="F43" s="400" t="s">
        <v>77</v>
      </c>
      <c r="G43" s="129"/>
      <c r="J43" s="129"/>
      <c r="K43" s="129"/>
    </row>
    <row r="44" spans="1:11">
      <c r="A44" s="1237"/>
      <c r="B44" s="37"/>
      <c r="C44" s="33"/>
      <c r="D44" s="33"/>
      <c r="E44" s="33"/>
      <c r="F44" s="33"/>
      <c r="G44" s="33"/>
      <c r="H44" s="33"/>
      <c r="I44" s="33"/>
      <c r="J44" s="33"/>
    </row>
    <row r="45" spans="1:11">
      <c r="A45" s="1237"/>
    </row>
    <row r="46" spans="1:11">
      <c r="A46" s="1237"/>
      <c r="B46" s="15"/>
      <c r="C46" s="20"/>
    </row>
    <row r="47" spans="1:11">
      <c r="A47" s="1237"/>
      <c r="B47" s="15"/>
      <c r="C47" s="20"/>
    </row>
  </sheetData>
  <sheetProtection password="D5A2" sheet="1" objects="1" scenarios="1"/>
  <customSheetViews>
    <customSheetView guid="{E4F26FFA-5313-49C9-9365-CBA576C57791}" showGridLines="0" fitToPage="1" showRuler="0">
      <selection activeCell="D16" sqref="D16"/>
      <pageMargins left="0.74803149606299213" right="0.74803149606299213" top="0.98425196850393704" bottom="0.98425196850393704" header="0.51181102362204722" footer="0.51181102362204722"/>
      <pageSetup paperSize="9" scale="94" orientation="landscape" horizontalDpi="300" verticalDpi="300" r:id="rId1"/>
      <headerFooter alignWithMargins="0"/>
    </customSheetView>
  </customSheetViews>
  <mergeCells count="2">
    <mergeCell ref="B23:B25"/>
    <mergeCell ref="B39:B40"/>
  </mergeCells>
  <phoneticPr fontId="0" type="noConversion"/>
  <dataValidations count="2">
    <dataValidation allowBlank="1" showInputMessage="1" showErrorMessage="1" promptTitle="Cash with GBS" prompt="Non-charitable funds figures are populated from Table 23A below._x000a__x000a_Charitable funds figures are populated into this row from sheet '41.X Charity - consol' by default.  These can be reallocated out to a more relevant line." sqref="I28"/>
    <dataValidation allowBlank="1" showInputMessage="1" showErrorMessage="1" promptTitle="Deposits with the NLF" prompt="Deposits with the NLF are not GBS balances and should be recorded separately here (or on sheet 18 if not considered to be a cash equivalent). This balance will automatically be populated against the National Loans Fund on the WGA balances sheet." sqref="I29"/>
  </dataValidations>
  <printOptions gridLinesSet="0"/>
  <pageMargins left="0.74803149606299213" right="0.34" top="0.36" bottom="0.38" header="0.21" footer="0.2"/>
  <pageSetup paperSize="9" scale="60" orientation="portrait" horizontalDpi="300" verticalDpi="300" r:id="rId2"/>
  <headerFooter alignWithMargins="0"/>
  <ignoredErrors>
    <ignoredError sqref="C11 C40:D40"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H52"/>
  <sheetViews>
    <sheetView showGridLines="0" zoomScale="80" zoomScaleNormal="80" workbookViewId="0">
      <selection activeCell="B4" sqref="B4"/>
    </sheetView>
  </sheetViews>
  <sheetFormatPr defaultColWidth="10.7109375" defaultRowHeight="12.75"/>
  <cols>
    <col min="1" max="1" width="4.7109375" style="1239" customWidth="1"/>
    <col min="2" max="2" width="57.42578125" style="19" customWidth="1"/>
    <col min="3" max="8" width="12.85546875" style="17" customWidth="1"/>
    <col min="9" max="9" width="13.42578125" style="17" customWidth="1"/>
    <col min="10" max="16384" width="10.7109375" style="17"/>
  </cols>
  <sheetData>
    <row r="1" spans="1:8" ht="15.75">
      <c r="A1" s="1236"/>
      <c r="B1" s="1257" t="s">
        <v>1138</v>
      </c>
      <c r="C1" s="33"/>
      <c r="D1" s="33"/>
      <c r="E1" s="33"/>
      <c r="F1" s="33"/>
      <c r="G1" s="33"/>
      <c r="H1" s="33"/>
    </row>
    <row r="2" spans="1:8">
      <c r="A2" s="1236"/>
      <c r="B2" s="42"/>
      <c r="C2" s="33"/>
      <c r="D2" s="33"/>
      <c r="E2" s="33"/>
      <c r="F2" s="33"/>
      <c r="G2" s="33"/>
      <c r="H2" s="33"/>
    </row>
    <row r="3" spans="1:8">
      <c r="A3" s="1235"/>
      <c r="B3" s="43" t="s">
        <v>1506</v>
      </c>
      <c r="C3" s="34"/>
      <c r="D3" s="33"/>
      <c r="E3" s="34"/>
      <c r="F3" s="34"/>
      <c r="G3" s="33"/>
      <c r="H3" s="33"/>
    </row>
    <row r="4" spans="1:8">
      <c r="A4" s="1235"/>
      <c r="B4" s="96" t="s">
        <v>639</v>
      </c>
      <c r="C4" s="34"/>
      <c r="D4" s="33"/>
      <c r="E4" s="34"/>
      <c r="F4" s="34"/>
      <c r="G4" s="33"/>
      <c r="H4" s="33"/>
    </row>
    <row r="5" spans="1:8" ht="12.75" customHeight="1">
      <c r="A5" s="1235"/>
      <c r="B5" s="43" t="s">
        <v>42</v>
      </c>
      <c r="C5" s="34"/>
      <c r="D5" s="33"/>
      <c r="E5" s="34"/>
      <c r="F5" s="34"/>
      <c r="G5" s="33"/>
      <c r="H5" s="33"/>
    </row>
    <row r="6" spans="1:8" s="353" customFormat="1">
      <c r="A6" s="1235"/>
      <c r="B6" s="131"/>
      <c r="C6" s="355"/>
      <c r="D6" s="354"/>
      <c r="E6" s="355"/>
      <c r="F6" s="355"/>
      <c r="G6" s="354"/>
      <c r="H6" s="354"/>
    </row>
    <row r="7" spans="1:8">
      <c r="A7" s="1237"/>
      <c r="C7" s="34"/>
      <c r="D7" s="33"/>
      <c r="E7" s="1734" t="s">
        <v>1683</v>
      </c>
      <c r="F7" s="1734">
        <v>1</v>
      </c>
      <c r="G7" s="33"/>
      <c r="H7" s="33"/>
    </row>
    <row r="8" spans="1:8">
      <c r="A8" s="1237">
        <v>1</v>
      </c>
      <c r="B8" s="426"/>
      <c r="C8" s="1209" t="s">
        <v>851</v>
      </c>
      <c r="D8" s="1216" t="s">
        <v>852</v>
      </c>
      <c r="E8" s="3" t="s">
        <v>74</v>
      </c>
      <c r="F8" s="427"/>
    </row>
    <row r="9" spans="1:8" s="12" customFormat="1" ht="15">
      <c r="A9" s="1236"/>
      <c r="B9" s="428" t="s">
        <v>1259</v>
      </c>
      <c r="C9" s="368" t="s">
        <v>1509</v>
      </c>
      <c r="D9" s="368" t="s">
        <v>1178</v>
      </c>
      <c r="E9" s="429"/>
      <c r="F9" s="382"/>
    </row>
    <row r="10" spans="1:8" ht="59.25" customHeight="1">
      <c r="A10" s="1237"/>
      <c r="B10" s="430"/>
      <c r="C10" s="359" t="s">
        <v>27</v>
      </c>
      <c r="D10" s="952" t="s">
        <v>94</v>
      </c>
      <c r="E10" s="431"/>
      <c r="F10" s="382" t="s">
        <v>111</v>
      </c>
    </row>
    <row r="11" spans="1:8" ht="13.5" thickBot="1">
      <c r="A11" s="1237"/>
      <c r="B11" s="432"/>
      <c r="C11" s="120" t="s">
        <v>76</v>
      </c>
      <c r="D11" s="1013" t="s">
        <v>76</v>
      </c>
      <c r="E11" s="963" t="s">
        <v>75</v>
      </c>
      <c r="F11" s="382" t="s">
        <v>112</v>
      </c>
    </row>
    <row r="12" spans="1:8" ht="19.5" customHeight="1">
      <c r="A12" s="1237"/>
      <c r="B12" s="402" t="s">
        <v>293</v>
      </c>
      <c r="C12" s="83"/>
      <c r="D12" s="715"/>
      <c r="E12" s="433"/>
      <c r="F12" s="377"/>
    </row>
    <row r="13" spans="1:8" ht="18.75" customHeight="1">
      <c r="A13" s="1237"/>
      <c r="B13" s="385" t="s">
        <v>295</v>
      </c>
      <c r="C13" s="352"/>
      <c r="D13" s="1089"/>
      <c r="E13" s="4" t="s">
        <v>11</v>
      </c>
      <c r="F13" s="377" t="s">
        <v>77</v>
      </c>
    </row>
    <row r="14" spans="1:8" ht="18.75" customHeight="1">
      <c r="A14" s="1237"/>
      <c r="B14" s="434" t="s">
        <v>800</v>
      </c>
      <c r="C14" s="352"/>
      <c r="D14" s="1089"/>
      <c r="E14" s="4" t="s">
        <v>419</v>
      </c>
      <c r="F14" s="377" t="s">
        <v>77</v>
      </c>
    </row>
    <row r="15" spans="1:8" ht="18.75" customHeight="1">
      <c r="A15" s="1237"/>
      <c r="B15" s="434" t="s">
        <v>675</v>
      </c>
      <c r="C15" s="352"/>
      <c r="D15" s="1089"/>
      <c r="E15" s="4" t="s">
        <v>206</v>
      </c>
      <c r="F15" s="377" t="s">
        <v>77</v>
      </c>
    </row>
    <row r="16" spans="1:8" s="142" customFormat="1" ht="18.75" customHeight="1">
      <c r="A16" s="1237"/>
      <c r="B16" s="434" t="s">
        <v>1450</v>
      </c>
      <c r="C16" s="352"/>
      <c r="D16" s="1089"/>
      <c r="E16" s="4" t="s">
        <v>739</v>
      </c>
      <c r="F16" s="377" t="s">
        <v>77</v>
      </c>
    </row>
    <row r="17" spans="1:6" ht="18.75" customHeight="1">
      <c r="A17" s="1237"/>
      <c r="B17" s="434" t="s">
        <v>801</v>
      </c>
      <c r="C17" s="352"/>
      <c r="D17" s="1089"/>
      <c r="E17" s="4" t="s">
        <v>25</v>
      </c>
      <c r="F17" s="377" t="s">
        <v>77</v>
      </c>
    </row>
    <row r="18" spans="1:6" ht="18.75" customHeight="1">
      <c r="A18" s="1237"/>
      <c r="B18" s="434" t="s">
        <v>676</v>
      </c>
      <c r="C18" s="352"/>
      <c r="D18" s="1089"/>
      <c r="E18" s="4" t="s">
        <v>738</v>
      </c>
      <c r="F18" s="377" t="s">
        <v>77</v>
      </c>
    </row>
    <row r="19" spans="1:6" ht="18.75" customHeight="1">
      <c r="A19" s="1237"/>
      <c r="B19" s="434" t="s">
        <v>802</v>
      </c>
      <c r="C19" s="352"/>
      <c r="D19" s="1089"/>
      <c r="E19" s="4" t="s">
        <v>207</v>
      </c>
      <c r="F19" s="377" t="s">
        <v>77</v>
      </c>
    </row>
    <row r="20" spans="1:6" ht="18.75" customHeight="1">
      <c r="A20" s="1237"/>
      <c r="B20" s="390" t="s">
        <v>803</v>
      </c>
      <c r="C20" s="352"/>
      <c r="D20" s="1089"/>
      <c r="E20" s="4" t="s">
        <v>26</v>
      </c>
      <c r="F20" s="377" t="s">
        <v>77</v>
      </c>
    </row>
    <row r="21" spans="1:6" ht="18.75" customHeight="1">
      <c r="A21" s="1237"/>
      <c r="B21" s="390" t="s">
        <v>1451</v>
      </c>
      <c r="C21" s="352"/>
      <c r="D21" s="1089"/>
      <c r="E21" s="4" t="s">
        <v>746</v>
      </c>
      <c r="F21" s="377" t="s">
        <v>77</v>
      </c>
    </row>
    <row r="22" spans="1:6" ht="18.75" customHeight="1">
      <c r="A22" s="1237"/>
      <c r="B22" s="390" t="s">
        <v>650</v>
      </c>
      <c r="C22" s="352"/>
      <c r="D22" s="1089"/>
      <c r="E22" s="4" t="s">
        <v>705</v>
      </c>
      <c r="F22" s="377" t="s">
        <v>77</v>
      </c>
    </row>
    <row r="23" spans="1:6" ht="18.75" customHeight="1">
      <c r="A23" s="1237"/>
      <c r="B23" s="390" t="s">
        <v>677</v>
      </c>
      <c r="C23" s="352"/>
      <c r="D23" s="1089"/>
      <c r="E23" s="4" t="s">
        <v>208</v>
      </c>
      <c r="F23" s="377" t="s">
        <v>77</v>
      </c>
    </row>
    <row r="24" spans="1:6" ht="18.75" customHeight="1">
      <c r="A24" s="1237"/>
      <c r="B24" s="385" t="s">
        <v>296</v>
      </c>
      <c r="C24" s="352"/>
      <c r="D24" s="1089"/>
      <c r="E24" s="4" t="s">
        <v>2</v>
      </c>
      <c r="F24" s="377" t="s">
        <v>77</v>
      </c>
    </row>
    <row r="25" spans="1:6" ht="18.75" customHeight="1">
      <c r="A25" s="1237"/>
      <c r="B25" s="385" t="s">
        <v>106</v>
      </c>
      <c r="C25" s="352"/>
      <c r="D25" s="1089"/>
      <c r="E25" s="4" t="s">
        <v>209</v>
      </c>
      <c r="F25" s="377" t="s">
        <v>77</v>
      </c>
    </row>
    <row r="26" spans="1:6" ht="18.75" customHeight="1">
      <c r="A26" s="1237"/>
      <c r="B26" s="435" t="s">
        <v>850</v>
      </c>
      <c r="C26" s="352"/>
      <c r="D26" s="1089"/>
      <c r="E26" s="4" t="s">
        <v>3</v>
      </c>
      <c r="F26" s="377" t="s">
        <v>77</v>
      </c>
    </row>
    <row r="27" spans="1:6" ht="18.75" customHeight="1" thickBot="1">
      <c r="A27" s="1237"/>
      <c r="B27" s="987" t="s">
        <v>1452</v>
      </c>
      <c r="C27" s="352"/>
      <c r="D27" s="1089"/>
      <c r="E27" s="4" t="s">
        <v>980</v>
      </c>
      <c r="F27" s="377" t="s">
        <v>77</v>
      </c>
    </row>
    <row r="28" spans="1:6" ht="18.75" customHeight="1">
      <c r="A28" s="1237"/>
      <c r="B28" s="436" t="s">
        <v>298</v>
      </c>
      <c r="C28" s="351">
        <f>SUM(C13:C27)</f>
        <v>0</v>
      </c>
      <c r="D28" s="351">
        <f t="shared" ref="D28" si="0">SUM(D13:D27)</f>
        <v>0</v>
      </c>
      <c r="E28" s="4" t="s">
        <v>4</v>
      </c>
      <c r="F28" s="377" t="s">
        <v>77</v>
      </c>
    </row>
    <row r="29" spans="1:6" ht="18.75" customHeight="1">
      <c r="A29" s="1237"/>
      <c r="B29" s="375" t="s">
        <v>294</v>
      </c>
      <c r="C29" s="433"/>
      <c r="D29" s="433"/>
      <c r="E29" s="433"/>
      <c r="F29" s="377"/>
    </row>
    <row r="30" spans="1:6" ht="18.75" customHeight="1">
      <c r="A30" s="1237"/>
      <c r="B30" s="385" t="s">
        <v>295</v>
      </c>
      <c r="C30" s="352"/>
      <c r="D30" s="1089"/>
      <c r="E30" s="4" t="s">
        <v>5</v>
      </c>
      <c r="F30" s="377" t="s">
        <v>77</v>
      </c>
    </row>
    <row r="31" spans="1:6" ht="18.75" customHeight="1">
      <c r="A31" s="1237"/>
      <c r="B31" s="434" t="s">
        <v>800</v>
      </c>
      <c r="C31" s="352"/>
      <c r="D31" s="1089"/>
      <c r="E31" s="4" t="s">
        <v>742</v>
      </c>
      <c r="F31" s="377" t="s">
        <v>77</v>
      </c>
    </row>
    <row r="32" spans="1:6" ht="18.75" customHeight="1">
      <c r="A32" s="1237"/>
      <c r="B32" s="434" t="s">
        <v>675</v>
      </c>
      <c r="C32" s="352"/>
      <c r="D32" s="1089"/>
      <c r="E32" s="4" t="s">
        <v>212</v>
      </c>
      <c r="F32" s="377" t="s">
        <v>77</v>
      </c>
    </row>
    <row r="33" spans="1:8" ht="18.75" customHeight="1">
      <c r="A33" s="1237"/>
      <c r="B33" s="434" t="s">
        <v>801</v>
      </c>
      <c r="C33" s="352"/>
      <c r="D33" s="1089"/>
      <c r="E33" s="4" t="s">
        <v>12</v>
      </c>
      <c r="F33" s="377" t="s">
        <v>77</v>
      </c>
    </row>
    <row r="34" spans="1:8" ht="18.75" customHeight="1">
      <c r="A34" s="1237"/>
      <c r="B34" s="434" t="s">
        <v>676</v>
      </c>
      <c r="C34" s="352"/>
      <c r="D34" s="1089"/>
      <c r="E34" s="4" t="s">
        <v>721</v>
      </c>
      <c r="F34" s="377" t="s">
        <v>77</v>
      </c>
    </row>
    <row r="35" spans="1:8" ht="18.75" customHeight="1">
      <c r="A35" s="1237"/>
      <c r="B35" s="434" t="s">
        <v>802</v>
      </c>
      <c r="C35" s="352"/>
      <c r="D35" s="1089"/>
      <c r="E35" s="4" t="s">
        <v>213</v>
      </c>
      <c r="F35" s="377" t="s">
        <v>77</v>
      </c>
    </row>
    <row r="36" spans="1:8" ht="18.75" customHeight="1">
      <c r="A36" s="1237"/>
      <c r="B36" s="390" t="s">
        <v>803</v>
      </c>
      <c r="C36" s="352"/>
      <c r="D36" s="1089"/>
      <c r="E36" s="4" t="s">
        <v>13</v>
      </c>
      <c r="F36" s="377" t="s">
        <v>77</v>
      </c>
    </row>
    <row r="37" spans="1:8" ht="18.75" customHeight="1">
      <c r="A37" s="1237"/>
      <c r="B37" s="390" t="s">
        <v>650</v>
      </c>
      <c r="C37" s="352"/>
      <c r="D37" s="1089"/>
      <c r="E37" s="4" t="s">
        <v>747</v>
      </c>
      <c r="F37" s="377" t="s">
        <v>77</v>
      </c>
    </row>
    <row r="38" spans="1:8" ht="18.75" customHeight="1">
      <c r="A38" s="1237"/>
      <c r="B38" s="390" t="s">
        <v>677</v>
      </c>
      <c r="C38" s="352"/>
      <c r="D38" s="1089"/>
      <c r="E38" s="4" t="s">
        <v>214</v>
      </c>
      <c r="F38" s="377" t="s">
        <v>77</v>
      </c>
    </row>
    <row r="39" spans="1:8" ht="18.75" customHeight="1">
      <c r="A39" s="1237"/>
      <c r="B39" s="385" t="s">
        <v>296</v>
      </c>
      <c r="C39" s="352"/>
      <c r="D39" s="1089"/>
      <c r="E39" s="4" t="s">
        <v>215</v>
      </c>
      <c r="F39" s="377" t="s">
        <v>77</v>
      </c>
    </row>
    <row r="40" spans="1:8" ht="20.25" customHeight="1">
      <c r="A40" s="1237"/>
      <c r="B40" s="385" t="s">
        <v>106</v>
      </c>
      <c r="C40" s="352"/>
      <c r="D40" s="1089"/>
      <c r="E40" s="4" t="s">
        <v>216</v>
      </c>
      <c r="F40" s="377" t="s">
        <v>77</v>
      </c>
    </row>
    <row r="41" spans="1:8" s="998" customFormat="1" ht="20.25" customHeight="1" thickBot="1">
      <c r="A41" s="1237"/>
      <c r="B41" s="987" t="s">
        <v>1452</v>
      </c>
      <c r="C41" s="352"/>
      <c r="D41" s="1089"/>
      <c r="E41" s="966" t="s">
        <v>1028</v>
      </c>
      <c r="F41" s="377" t="s">
        <v>77</v>
      </c>
    </row>
    <row r="42" spans="1:8" ht="18.75" customHeight="1">
      <c r="A42" s="1237"/>
      <c r="B42" s="416" t="s">
        <v>297</v>
      </c>
      <c r="C42" s="351">
        <f>SUM(C30:C41)</f>
        <v>0</v>
      </c>
      <c r="D42" s="351">
        <f>SUM(D30:D41)</f>
        <v>0</v>
      </c>
      <c r="E42" s="4" t="s">
        <v>217</v>
      </c>
      <c r="F42" s="377" t="s">
        <v>77</v>
      </c>
    </row>
    <row r="43" spans="1:8">
      <c r="A43" s="1236"/>
      <c r="B43"/>
      <c r="C43"/>
      <c r="D43"/>
      <c r="E43"/>
      <c r="F43" s="33"/>
      <c r="G43" s="33"/>
      <c r="H43" s="33"/>
    </row>
    <row r="44" spans="1:8" s="353" customFormat="1">
      <c r="A44" s="1236"/>
      <c r="B44"/>
      <c r="C44"/>
      <c r="D44"/>
      <c r="E44"/>
      <c r="F44" s="354"/>
      <c r="G44" s="1734" t="s">
        <v>1683</v>
      </c>
      <c r="H44" s="1734">
        <v>2</v>
      </c>
    </row>
    <row r="45" spans="1:8">
      <c r="A45" s="1236">
        <v>2</v>
      </c>
      <c r="B45" s="349"/>
      <c r="C45" s="3" t="s">
        <v>586</v>
      </c>
      <c r="D45" s="3" t="s">
        <v>587</v>
      </c>
      <c r="E45" s="1255" t="s">
        <v>588</v>
      </c>
      <c r="F45" s="1255" t="s">
        <v>589</v>
      </c>
      <c r="G45" s="3" t="s">
        <v>74</v>
      </c>
      <c r="H45" s="383"/>
    </row>
    <row r="46" spans="1:8">
      <c r="A46" s="1236"/>
      <c r="B46" s="332" t="s">
        <v>1260</v>
      </c>
      <c r="C46" s="368" t="s">
        <v>1509</v>
      </c>
      <c r="D46" s="368" t="s">
        <v>1509</v>
      </c>
      <c r="E46" s="368" t="s">
        <v>1178</v>
      </c>
      <c r="F46" s="368" t="s">
        <v>1178</v>
      </c>
      <c r="G46" s="431"/>
      <c r="H46" s="382" t="s">
        <v>111</v>
      </c>
    </row>
    <row r="47" spans="1:8" ht="18.75" customHeight="1" thickBot="1">
      <c r="A47" s="1236"/>
      <c r="B47" s="437"/>
      <c r="C47" s="289" t="s">
        <v>76</v>
      </c>
      <c r="D47" s="289" t="s">
        <v>93</v>
      </c>
      <c r="E47" s="289" t="s">
        <v>76</v>
      </c>
      <c r="F47" s="431" t="s">
        <v>93</v>
      </c>
      <c r="G47" s="4" t="s">
        <v>75</v>
      </c>
      <c r="H47" s="397" t="s">
        <v>112</v>
      </c>
    </row>
    <row r="48" spans="1:8" ht="18" customHeight="1">
      <c r="A48" s="1236"/>
      <c r="B48" s="438" t="s">
        <v>66</v>
      </c>
      <c r="C48" s="352"/>
      <c r="D48" s="411"/>
      <c r="E48" s="320"/>
      <c r="F48" s="411"/>
      <c r="G48" s="4" t="s">
        <v>11</v>
      </c>
      <c r="H48" s="266" t="s">
        <v>77</v>
      </c>
    </row>
    <row r="49" spans="1:8" ht="18" customHeight="1">
      <c r="A49" s="1236"/>
      <c r="B49" s="438" t="s">
        <v>67</v>
      </c>
      <c r="C49" s="411"/>
      <c r="D49" s="352"/>
      <c r="E49" s="411"/>
      <c r="F49" s="320"/>
      <c r="G49" s="4" t="s">
        <v>206</v>
      </c>
      <c r="H49" s="266" t="s">
        <v>77</v>
      </c>
    </row>
    <row r="50" spans="1:8" ht="18" customHeight="1">
      <c r="A50" s="1236"/>
      <c r="B50" s="439" t="s">
        <v>476</v>
      </c>
      <c r="C50" s="352"/>
      <c r="D50" s="224"/>
      <c r="E50" s="320"/>
      <c r="F50" s="224"/>
      <c r="G50" s="4" t="s">
        <v>25</v>
      </c>
      <c r="H50" s="394" t="s">
        <v>77</v>
      </c>
    </row>
    <row r="52" spans="1:8">
      <c r="A52" s="1237"/>
      <c r="B52"/>
    </row>
  </sheetData>
  <sheetProtection password="D5A2" sheet="1" objects="1" scenarios="1"/>
  <customSheetViews>
    <customSheetView guid="{E4F26FFA-5313-49C9-9365-CBA576C57791}" scale="85" showGridLines="0" fitToPage="1" showRuler="0">
      <selection activeCell="E15" sqref="E15"/>
      <pageMargins left="0.74803149606299213" right="0.74803149606299213" top="0.98425196850393704" bottom="0.98425196850393704" header="0.51181102362204722" footer="0.51181102362204722"/>
      <pageSetup paperSize="9" scale="80" orientation="portrait" horizontalDpi="300" verticalDpi="300" r:id="rId1"/>
      <headerFooter alignWithMargins="0"/>
    </customSheetView>
  </customSheetViews>
  <phoneticPr fontId="0" type="noConversion"/>
  <printOptions gridLinesSet="0"/>
  <pageMargins left="0.74803149606299213" right="0.35433070866141736" top="0.35433070866141736" bottom="0.39370078740157483" header="0.19685039370078741" footer="0.19685039370078741"/>
  <pageSetup paperSize="9" scale="61" orientation="landscape" horizontalDpi="300" verticalDpi="300" r:id="rId2"/>
  <headerFooter alignWithMargins="0"/>
  <ignoredErrors>
    <ignoredError sqref="C47 E47 G48:G50 C11"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I66"/>
  <sheetViews>
    <sheetView showGridLines="0" zoomScale="80" zoomScaleNormal="80" workbookViewId="0">
      <selection activeCell="B4" sqref="B4"/>
    </sheetView>
  </sheetViews>
  <sheetFormatPr defaultColWidth="10.7109375" defaultRowHeight="12.75"/>
  <cols>
    <col min="1" max="1" width="7.140625" style="20" customWidth="1"/>
    <col min="2" max="2" width="75.5703125" style="15" bestFit="1" customWidth="1"/>
    <col min="3" max="6" width="15.5703125" style="20" customWidth="1"/>
    <col min="7" max="7" width="4.42578125" style="20" customWidth="1"/>
    <col min="8" max="8" width="12.7109375" style="20" customWidth="1"/>
    <col min="9" max="16384" width="10.7109375" style="20"/>
  </cols>
  <sheetData>
    <row r="1" spans="1:9" ht="15.75">
      <c r="A1" s="32"/>
      <c r="B1" s="1257" t="s">
        <v>1138</v>
      </c>
      <c r="C1" s="32"/>
      <c r="D1" s="32"/>
      <c r="E1" s="32"/>
      <c r="F1" s="32"/>
      <c r="G1" s="32"/>
      <c r="H1" s="32"/>
      <c r="I1" s="32"/>
    </row>
    <row r="2" spans="1:9">
      <c r="A2" s="32"/>
      <c r="B2" s="70"/>
      <c r="C2" s="32"/>
      <c r="D2" s="32"/>
      <c r="E2" s="32"/>
      <c r="F2" s="32"/>
      <c r="G2" s="32"/>
      <c r="H2" s="32"/>
      <c r="I2" s="32"/>
    </row>
    <row r="3" spans="1:9">
      <c r="A3" s="32"/>
      <c r="B3" s="43" t="s">
        <v>1506</v>
      </c>
      <c r="C3" s="32"/>
      <c r="D3" s="32"/>
      <c r="E3" s="32"/>
      <c r="F3" s="32"/>
      <c r="G3" s="32"/>
      <c r="H3" s="32"/>
      <c r="I3" s="32"/>
    </row>
    <row r="4" spans="1:9">
      <c r="A4" s="32"/>
      <c r="B4" s="100" t="s">
        <v>1068</v>
      </c>
      <c r="C4" s="32"/>
      <c r="D4" s="32"/>
      <c r="E4" s="32"/>
      <c r="F4" s="32"/>
      <c r="G4" s="32"/>
      <c r="H4" s="32"/>
      <c r="I4" s="32"/>
    </row>
    <row r="5" spans="1:9" ht="12.75" customHeight="1">
      <c r="A5" s="32"/>
      <c r="B5" s="32"/>
      <c r="C5" s="32"/>
      <c r="D5" s="32"/>
      <c r="E5" s="32"/>
      <c r="F5" s="32"/>
      <c r="G5" s="32"/>
      <c r="H5" s="32"/>
      <c r="I5" s="32"/>
    </row>
    <row r="6" spans="1:9">
      <c r="A6" s="32"/>
      <c r="B6" s="43" t="s">
        <v>42</v>
      </c>
      <c r="C6" s="32"/>
      <c r="D6" s="32"/>
      <c r="E6" s="32"/>
      <c r="F6" s="32"/>
      <c r="G6" s="32"/>
      <c r="H6" s="32"/>
      <c r="I6" s="32"/>
    </row>
    <row r="7" spans="1:9">
      <c r="A7" s="32"/>
      <c r="B7" s="72"/>
      <c r="C7" s="32"/>
      <c r="D7" s="78"/>
      <c r="E7" s="1734" t="s">
        <v>1683</v>
      </c>
      <c r="F7" s="1734">
        <v>1</v>
      </c>
      <c r="G7" s="32"/>
      <c r="H7" s="32"/>
      <c r="I7" s="32"/>
    </row>
    <row r="8" spans="1:9" s="29" customFormat="1">
      <c r="A8" s="1242">
        <v>1</v>
      </c>
      <c r="B8" s="7"/>
      <c r="C8" s="1209" t="s">
        <v>414</v>
      </c>
      <c r="D8" s="1216" t="s">
        <v>415</v>
      </c>
      <c r="E8" s="6" t="s">
        <v>74</v>
      </c>
      <c r="F8" s="11"/>
      <c r="G8" s="84"/>
      <c r="H8" s="84"/>
      <c r="I8" s="84"/>
    </row>
    <row r="9" spans="1:9" s="29" customFormat="1">
      <c r="A9" s="84"/>
      <c r="B9" s="8" t="s">
        <v>1261</v>
      </c>
      <c r="C9" s="115" t="s">
        <v>1509</v>
      </c>
      <c r="D9" s="368" t="s">
        <v>1178</v>
      </c>
      <c r="E9" s="10"/>
      <c r="F9" s="9" t="s">
        <v>111</v>
      </c>
      <c r="G9" s="84"/>
      <c r="H9" s="84"/>
      <c r="I9" s="84"/>
    </row>
    <row r="10" spans="1:9" s="29" customFormat="1">
      <c r="A10" s="84"/>
      <c r="B10" s="177"/>
      <c r="C10" s="144" t="s">
        <v>76</v>
      </c>
      <c r="D10" s="144" t="s">
        <v>76</v>
      </c>
      <c r="E10" s="963" t="s">
        <v>75</v>
      </c>
      <c r="F10" s="9" t="s">
        <v>112</v>
      </c>
      <c r="G10" s="84"/>
      <c r="H10" s="84"/>
      <c r="I10" s="84"/>
    </row>
    <row r="11" spans="1:9" s="29" customFormat="1" ht="19.5" customHeight="1">
      <c r="A11" s="84"/>
      <c r="B11" s="178" t="s">
        <v>293</v>
      </c>
      <c r="C11" s="179"/>
      <c r="D11" s="180"/>
      <c r="E11" s="181"/>
      <c r="F11" s="182"/>
      <c r="G11" s="84"/>
      <c r="H11" s="84"/>
      <c r="I11" s="84"/>
    </row>
    <row r="12" spans="1:9" s="29" customFormat="1" ht="18.75" customHeight="1">
      <c r="A12" s="84"/>
      <c r="B12" s="183" t="s">
        <v>678</v>
      </c>
      <c r="C12" s="169"/>
      <c r="D12" s="184"/>
      <c r="E12" s="963" t="s">
        <v>11</v>
      </c>
      <c r="F12" s="185" t="s">
        <v>77</v>
      </c>
      <c r="G12" s="84"/>
      <c r="H12" s="84"/>
      <c r="I12" s="84"/>
    </row>
    <row r="13" spans="1:9" s="29" customFormat="1" ht="18.75" customHeight="1">
      <c r="A13" s="84"/>
      <c r="B13" s="183" t="s">
        <v>1453</v>
      </c>
      <c r="C13" s="169"/>
      <c r="D13" s="184"/>
      <c r="E13" s="963" t="s">
        <v>206</v>
      </c>
      <c r="F13" s="185" t="s">
        <v>141</v>
      </c>
      <c r="G13" s="84"/>
      <c r="H13" s="84"/>
      <c r="I13" s="84"/>
    </row>
    <row r="14" spans="1:9" s="29" customFormat="1" ht="18.75" customHeight="1">
      <c r="A14" s="842"/>
      <c r="B14" s="1043" t="s">
        <v>1456</v>
      </c>
      <c r="C14" s="169"/>
      <c r="D14" s="184"/>
      <c r="E14" s="963" t="s">
        <v>720</v>
      </c>
      <c r="F14" s="953"/>
      <c r="G14" s="842"/>
      <c r="H14" s="842"/>
      <c r="I14" s="842"/>
    </row>
    <row r="15" spans="1:9" s="29" customFormat="1" ht="18.75" customHeight="1">
      <c r="A15" s="84"/>
      <c r="B15" s="186" t="s">
        <v>196</v>
      </c>
      <c r="C15" s="169"/>
      <c r="D15" s="184"/>
      <c r="E15" s="963" t="s">
        <v>25</v>
      </c>
      <c r="F15" s="185" t="s">
        <v>77</v>
      </c>
      <c r="G15" s="84"/>
      <c r="H15" s="84"/>
      <c r="I15" s="84"/>
    </row>
    <row r="16" spans="1:9" s="29" customFormat="1" ht="18.75" customHeight="1">
      <c r="A16" s="84"/>
      <c r="B16" s="186" t="s">
        <v>1110</v>
      </c>
      <c r="C16" s="169"/>
      <c r="D16" s="184"/>
      <c r="E16" s="963" t="s">
        <v>26</v>
      </c>
      <c r="F16" s="185" t="s">
        <v>77</v>
      </c>
      <c r="G16" s="84"/>
      <c r="H16" s="84"/>
      <c r="I16" s="84"/>
    </row>
    <row r="17" spans="1:9" s="29" customFormat="1" ht="18.75" customHeight="1">
      <c r="A17" s="84"/>
      <c r="B17" s="183" t="s">
        <v>1175</v>
      </c>
      <c r="C17" s="169"/>
      <c r="D17" s="184"/>
      <c r="E17" s="963" t="s">
        <v>208</v>
      </c>
      <c r="F17" s="185" t="s">
        <v>141</v>
      </c>
      <c r="G17" s="84"/>
      <c r="H17" s="84"/>
      <c r="I17" s="84"/>
    </row>
    <row r="18" spans="1:9" s="29" customFormat="1" ht="18.75" customHeight="1">
      <c r="A18" s="842"/>
      <c r="B18" s="1298" t="s">
        <v>1062</v>
      </c>
      <c r="C18" s="1097"/>
      <c r="D18" s="1089"/>
      <c r="E18" s="963" t="s">
        <v>1009</v>
      </c>
      <c r="F18" s="1109" t="s">
        <v>141</v>
      </c>
      <c r="G18" s="842"/>
      <c r="H18" s="842"/>
      <c r="I18" s="842"/>
    </row>
    <row r="19" spans="1:9" s="29" customFormat="1" ht="18.75" customHeight="1">
      <c r="A19" s="84"/>
      <c r="B19" s="186" t="s">
        <v>1454</v>
      </c>
      <c r="C19" s="169"/>
      <c r="D19" s="184"/>
      <c r="E19" s="963" t="s">
        <v>2</v>
      </c>
      <c r="F19" s="185" t="s">
        <v>77</v>
      </c>
      <c r="G19" s="84"/>
      <c r="H19" s="84"/>
      <c r="I19" s="84"/>
    </row>
    <row r="20" spans="1:9" s="29" customFormat="1" ht="18.75" customHeight="1">
      <c r="A20" s="84"/>
      <c r="B20" s="186" t="s">
        <v>197</v>
      </c>
      <c r="C20" s="713">
        <f>'28. C&amp;O'!C28+'28. C&amp;O'!C39+'28. C&amp;O'!C50+'28. C&amp;O'!C61</f>
        <v>0</v>
      </c>
      <c r="D20" s="713">
        <f>'28. C&amp;O'!D28+'28. C&amp;O'!D39+'28. C&amp;O'!D50+'28. C&amp;O'!D61</f>
        <v>0</v>
      </c>
      <c r="E20" s="963" t="s">
        <v>3</v>
      </c>
      <c r="F20" s="185" t="s">
        <v>77</v>
      </c>
      <c r="G20" s="1467" t="s">
        <v>1273</v>
      </c>
      <c r="H20" s="84"/>
      <c r="I20" s="84"/>
    </row>
    <row r="21" spans="1:9" s="29" customFormat="1" ht="18.75" customHeight="1">
      <c r="A21" s="84"/>
      <c r="B21" s="186" t="s">
        <v>830</v>
      </c>
      <c r="C21" s="169"/>
      <c r="D21" s="184"/>
      <c r="E21" s="963">
        <v>145</v>
      </c>
      <c r="F21" s="185" t="s">
        <v>77</v>
      </c>
      <c r="G21" s="1014"/>
      <c r="H21" s="84"/>
      <c r="I21" s="84"/>
    </row>
    <row r="22" spans="1:9" s="29" customFormat="1" ht="18.75" customHeight="1">
      <c r="A22" s="84"/>
      <c r="B22" s="208" t="s">
        <v>1101</v>
      </c>
      <c r="C22" s="1128">
        <f>'29. PFI (on-SoFP)'!C21</f>
        <v>0</v>
      </c>
      <c r="D22" s="1128">
        <f>'29. PFI (on-SoFP)'!G21</f>
        <v>0</v>
      </c>
      <c r="E22" s="963" t="s">
        <v>4</v>
      </c>
      <c r="F22" s="185" t="s">
        <v>77</v>
      </c>
      <c r="G22" s="1467" t="s">
        <v>1273</v>
      </c>
      <c r="H22" s="84"/>
      <c r="I22" s="84"/>
    </row>
    <row r="23" spans="1:9" s="29" customFormat="1" ht="18.75" customHeight="1" thickBot="1">
      <c r="A23" s="842"/>
      <c r="B23" s="1043" t="s">
        <v>1455</v>
      </c>
      <c r="C23" s="169"/>
      <c r="D23" s="184"/>
      <c r="E23" s="963" t="s">
        <v>211</v>
      </c>
      <c r="F23" s="185" t="s">
        <v>77</v>
      </c>
      <c r="G23" s="842"/>
      <c r="H23" s="842"/>
      <c r="I23" s="842"/>
    </row>
    <row r="24" spans="1:9" s="29" customFormat="1" ht="18.75" customHeight="1" thickTop="1">
      <c r="A24" s="84"/>
      <c r="B24" s="187" t="s">
        <v>303</v>
      </c>
      <c r="C24" s="188">
        <f>SUM(C12:C23)</f>
        <v>0</v>
      </c>
      <c r="D24" s="188">
        <f>SUM(D12:D23)</f>
        <v>0</v>
      </c>
      <c r="E24" s="963" t="s">
        <v>5</v>
      </c>
      <c r="F24" s="185" t="s">
        <v>77</v>
      </c>
      <c r="G24" s="84"/>
      <c r="H24" s="84"/>
      <c r="I24" s="84"/>
    </row>
    <row r="25" spans="1:9" s="29" customFormat="1" ht="18.75" customHeight="1">
      <c r="A25" s="84"/>
      <c r="B25" s="178" t="s">
        <v>294</v>
      </c>
      <c r="C25" s="179"/>
      <c r="D25" s="189"/>
      <c r="E25" s="190"/>
      <c r="F25" s="185"/>
      <c r="G25" s="84"/>
      <c r="H25" s="84"/>
      <c r="I25" s="84"/>
    </row>
    <row r="26" spans="1:9" s="29" customFormat="1" ht="18.75" customHeight="1">
      <c r="A26" s="84"/>
      <c r="B26" s="186" t="s">
        <v>1110</v>
      </c>
      <c r="C26" s="169"/>
      <c r="D26" s="184"/>
      <c r="E26" s="963" t="s">
        <v>215</v>
      </c>
      <c r="F26" s="185" t="s">
        <v>77</v>
      </c>
      <c r="G26" s="84"/>
      <c r="H26" s="84"/>
      <c r="I26" s="84"/>
    </row>
    <row r="27" spans="1:9" s="29" customFormat="1" ht="18.75" customHeight="1">
      <c r="A27" s="84"/>
      <c r="B27" s="208" t="s">
        <v>1175</v>
      </c>
      <c r="C27" s="169"/>
      <c r="D27" s="184"/>
      <c r="E27" s="963" t="s">
        <v>216</v>
      </c>
      <c r="F27" s="185" t="s">
        <v>77</v>
      </c>
      <c r="G27" s="84"/>
      <c r="H27" s="84"/>
      <c r="I27" s="84"/>
    </row>
    <row r="28" spans="1:9" s="29" customFormat="1" ht="18.75" customHeight="1">
      <c r="A28" s="842"/>
      <c r="B28" s="1298" t="s">
        <v>1062</v>
      </c>
      <c r="C28" s="1097"/>
      <c r="D28" s="1089"/>
      <c r="E28" s="963" t="s">
        <v>709</v>
      </c>
      <c r="F28" s="1109" t="s">
        <v>141</v>
      </c>
      <c r="G28" s="842"/>
      <c r="H28" s="842"/>
      <c r="I28" s="842"/>
    </row>
    <row r="29" spans="1:9" s="29" customFormat="1" ht="18.75" customHeight="1">
      <c r="A29" s="84"/>
      <c r="B29" s="186" t="s">
        <v>1454</v>
      </c>
      <c r="C29" s="169"/>
      <c r="D29" s="184"/>
      <c r="E29" s="963" t="s">
        <v>217</v>
      </c>
      <c r="F29" s="185" t="s">
        <v>77</v>
      </c>
      <c r="G29" s="84"/>
      <c r="H29" s="84"/>
      <c r="I29" s="84"/>
    </row>
    <row r="30" spans="1:9" s="29" customFormat="1" ht="18.75" customHeight="1">
      <c r="A30" s="84"/>
      <c r="B30" s="186" t="s">
        <v>197</v>
      </c>
      <c r="C30" s="713">
        <f>'28. C&amp;O'!C29+'28. C&amp;O'!C30+'28. C&amp;O'!C40+'28. C&amp;O'!C41+'28. C&amp;O'!C51+'28. C&amp;O'!C52+'28. C&amp;O'!C62+'28. C&amp;O'!C63</f>
        <v>0</v>
      </c>
      <c r="D30" s="713">
        <f>'28. C&amp;O'!D29+'28. C&amp;O'!D30+'28. C&amp;O'!D40+'28. C&amp;O'!D41+'28. C&amp;O'!D51+'28. C&amp;O'!D52+'28. C&amp;O'!D62+'28. C&amp;O'!D63</f>
        <v>0</v>
      </c>
      <c r="E30" s="963" t="s">
        <v>219</v>
      </c>
      <c r="F30" s="185" t="s">
        <v>77</v>
      </c>
      <c r="G30" s="1467" t="s">
        <v>1273</v>
      </c>
      <c r="H30" s="84"/>
      <c r="I30" s="84"/>
    </row>
    <row r="31" spans="1:9" s="29" customFormat="1" ht="18.75" customHeight="1">
      <c r="A31" s="84"/>
      <c r="B31" s="208" t="s">
        <v>1100</v>
      </c>
      <c r="C31" s="1128">
        <f>'29. PFI (on-SoFP)'!C22+'29. PFI (on-SoFP)'!C23</f>
        <v>0</v>
      </c>
      <c r="D31" s="1128">
        <f>'29. PFI (on-SoFP)'!G22+'29. PFI (on-SoFP)'!G23</f>
        <v>0</v>
      </c>
      <c r="E31" s="963" t="s">
        <v>7</v>
      </c>
      <c r="F31" s="185" t="s">
        <v>77</v>
      </c>
      <c r="G31" s="1467" t="s">
        <v>1273</v>
      </c>
      <c r="H31" s="84"/>
      <c r="I31" s="84"/>
    </row>
    <row r="32" spans="1:9" s="29" customFormat="1" ht="18.75" customHeight="1" thickBot="1">
      <c r="A32" s="842"/>
      <c r="B32" s="1043" t="s">
        <v>1457</v>
      </c>
      <c r="C32" s="169"/>
      <c r="D32" s="184"/>
      <c r="E32" s="963" t="s">
        <v>221</v>
      </c>
      <c r="F32" s="185" t="s">
        <v>77</v>
      </c>
      <c r="G32" s="842"/>
      <c r="H32" s="842"/>
      <c r="I32" s="842"/>
    </row>
    <row r="33" spans="1:9" s="29" customFormat="1" ht="18.75" customHeight="1" thickTop="1">
      <c r="A33" s="366"/>
      <c r="B33" s="187" t="s">
        <v>904</v>
      </c>
      <c r="C33" s="188">
        <f>SUM(C26:C32)</f>
        <v>0</v>
      </c>
      <c r="D33" s="188">
        <f>SUM(D26:D32)</f>
        <v>0</v>
      </c>
      <c r="E33" s="963" t="s">
        <v>222</v>
      </c>
      <c r="F33" s="185" t="s">
        <v>77</v>
      </c>
      <c r="G33" s="366"/>
      <c r="H33" s="84"/>
      <c r="I33" s="84"/>
    </row>
    <row r="34" spans="1:9" s="29" customFormat="1" ht="18.75" customHeight="1">
      <c r="A34" s="366"/>
      <c r="B34"/>
      <c r="C34"/>
      <c r="D34"/>
      <c r="E34"/>
      <c r="F34"/>
      <c r="G34" s="196"/>
      <c r="H34" s="366"/>
      <c r="I34" s="366"/>
    </row>
    <row r="35" spans="1:9" s="29" customFormat="1">
      <c r="A35" s="84"/>
      <c r="B35" s="85"/>
      <c r="C35" s="56"/>
      <c r="D35" s="78"/>
      <c r="E35" s="57"/>
      <c r="F35" s="84"/>
      <c r="G35" s="84"/>
      <c r="H35" s="84"/>
      <c r="I35" s="84"/>
    </row>
    <row r="63" spans="1:9">
      <c r="A63" s="32"/>
      <c r="B63" s="43"/>
      <c r="C63" s="32"/>
      <c r="D63" s="32"/>
      <c r="E63" s="32"/>
      <c r="F63" s="32"/>
      <c r="G63" s="32"/>
      <c r="H63" s="32"/>
      <c r="I63" s="32"/>
    </row>
    <row r="64" spans="1:9">
      <c r="A64" s="32"/>
      <c r="B64" s="43"/>
      <c r="C64" s="32"/>
      <c r="D64" s="32"/>
      <c r="E64" s="32"/>
      <c r="F64" s="32"/>
      <c r="G64" s="32"/>
      <c r="H64" s="32"/>
      <c r="I64" s="32"/>
    </row>
    <row r="65" spans="1:9">
      <c r="A65" s="32"/>
      <c r="B65" s="72"/>
      <c r="C65" s="32"/>
      <c r="D65" s="32"/>
      <c r="E65" s="32"/>
      <c r="F65" s="32"/>
      <c r="G65" s="32"/>
      <c r="H65" s="32"/>
      <c r="I65" s="32"/>
    </row>
    <row r="66" spans="1:9">
      <c r="A66" s="32"/>
      <c r="B66" s="72"/>
      <c r="C66" s="32"/>
      <c r="D66" s="32"/>
      <c r="E66" s="32"/>
      <c r="F66" s="32"/>
      <c r="G66" s="32"/>
      <c r="H66" s="32"/>
      <c r="I66" s="32"/>
    </row>
  </sheetData>
  <sheetProtection password="D5A2" sheet="1" objects="1" scenarios="1"/>
  <customSheetViews>
    <customSheetView guid="{E4F26FFA-5313-49C9-9365-CBA576C57791}" scale="85" showGridLines="0" fitToPage="1" showRuler="0" topLeftCell="A4">
      <selection activeCell="E60" sqref="E60"/>
      <pageMargins left="0.74803149606299213" right="0.74803149606299213" top="0.98425196850393704" bottom="0.98425196850393704" header="0.51181102362204722" footer="0.51181102362204722"/>
      <pageSetup paperSize="9" scale="76" orientation="portrait" horizontalDpi="300" verticalDpi="300" r:id="rId1"/>
      <headerFooter alignWithMargins="0"/>
    </customSheetView>
  </customSheetViews>
  <phoneticPr fontId="0" type="noConversion"/>
  <dataValidations count="2">
    <dataValidation allowBlank="1" showInputMessage="1" showErrorMessage="1" promptTitle="Obligations under finance leases" prompt="Completion of the finance lease obligations disclosure note on sheet '28. C&amp;O' will populate this row." sqref="G20:G21 G30"/>
    <dataValidation allowBlank="1" showInputMessage="1" showErrorMessage="1" promptTitle="Obligations under PFI contracts" prompt="Completion of the imputed finance lease obligations note on sheet '29. PFI (on-SoFP)' will automatically populate this row." sqref="G22 G31"/>
  </dataValidations>
  <printOptions gridLinesSet="0"/>
  <pageMargins left="0.74803149606299213" right="0.34" top="0.36" bottom="0.38" header="0.21" footer="0.2"/>
  <pageSetup paperSize="9" scale="62" orientation="portrait" horizontalDpi="300" verticalDpi="300" r:id="rId2"/>
  <headerFooter alignWithMargins="0"/>
  <ignoredErrors>
    <ignoredError sqref="C10:D10 E19:E20 E33 E12:E13 E22 E29:E31 E15:E17 E24:E27"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J47"/>
  <sheetViews>
    <sheetView showGridLines="0" zoomScale="80" zoomScaleNormal="80" workbookViewId="0">
      <selection activeCell="B4" sqref="B4"/>
    </sheetView>
  </sheetViews>
  <sheetFormatPr defaultColWidth="10.7109375" defaultRowHeight="12.75"/>
  <cols>
    <col min="1" max="1" width="8.140625" style="17" customWidth="1"/>
    <col min="2" max="2" width="59.42578125" style="19" customWidth="1"/>
    <col min="3" max="7" width="13" style="17" customWidth="1"/>
    <col min="8" max="9" width="10.7109375" style="17"/>
    <col min="10" max="10" width="5" style="1323" customWidth="1"/>
    <col min="11" max="16384" width="10.7109375" style="17"/>
  </cols>
  <sheetData>
    <row r="1" spans="1:10" ht="15.75">
      <c r="A1" s="33"/>
      <c r="B1" s="1257" t="s">
        <v>1138</v>
      </c>
      <c r="C1" s="33"/>
      <c r="D1" s="33"/>
      <c r="E1" s="33"/>
      <c r="F1" s="33"/>
    </row>
    <row r="2" spans="1:10">
      <c r="A2" s="33"/>
      <c r="B2" s="42"/>
      <c r="C2" s="33"/>
      <c r="D2" s="33"/>
      <c r="E2" s="33"/>
      <c r="F2" s="33"/>
    </row>
    <row r="3" spans="1:10">
      <c r="A3" s="34"/>
      <c r="B3" s="43" t="s">
        <v>1506</v>
      </c>
      <c r="C3" s="34"/>
      <c r="D3" s="33"/>
      <c r="E3" s="34"/>
      <c r="F3" s="34"/>
    </row>
    <row r="4" spans="1:10">
      <c r="A4" s="34"/>
      <c r="B4" s="96" t="s">
        <v>1325</v>
      </c>
      <c r="C4" s="34"/>
      <c r="D4" s="33"/>
      <c r="E4" s="34"/>
      <c r="F4" s="34"/>
    </row>
    <row r="5" spans="1:10" ht="12.75" customHeight="1">
      <c r="A5" s="34"/>
      <c r="B5" s="33"/>
      <c r="C5" s="34"/>
      <c r="D5" s="33"/>
      <c r="E5" s="34"/>
      <c r="F5" s="34"/>
    </row>
    <row r="6" spans="1:10">
      <c r="A6" s="34"/>
      <c r="B6" s="43" t="s">
        <v>42</v>
      </c>
      <c r="C6" s="34"/>
      <c r="D6" s="33"/>
      <c r="E6" s="34"/>
      <c r="F6" s="34"/>
    </row>
    <row r="7" spans="1:10">
      <c r="A7"/>
      <c r="B7"/>
      <c r="C7"/>
      <c r="D7"/>
      <c r="E7" s="1734" t="s">
        <v>1683</v>
      </c>
      <c r="F7" s="1734">
        <v>1</v>
      </c>
      <c r="G7"/>
    </row>
    <row r="8" spans="1:10">
      <c r="A8" s="1237">
        <v>1</v>
      </c>
      <c r="B8" s="426"/>
      <c r="C8" s="1209" t="s">
        <v>385</v>
      </c>
      <c r="D8" s="1216" t="s">
        <v>386</v>
      </c>
      <c r="E8" s="3" t="s">
        <v>74</v>
      </c>
      <c r="F8" s="383"/>
      <c r="G8" s="1387"/>
      <c r="J8" s="17"/>
    </row>
    <row r="9" spans="1:10" s="142" customFormat="1">
      <c r="A9"/>
      <c r="B9" s="1790" t="s">
        <v>1262</v>
      </c>
      <c r="C9" s="368" t="s">
        <v>1509</v>
      </c>
      <c r="D9" s="368" t="s">
        <v>1178</v>
      </c>
      <c r="E9" s="441"/>
      <c r="F9" s="382"/>
      <c r="G9" s="1387"/>
    </row>
    <row r="10" spans="1:10">
      <c r="A10"/>
      <c r="B10" s="1790"/>
      <c r="C10" s="368" t="s">
        <v>94</v>
      </c>
      <c r="D10" s="952" t="s">
        <v>94</v>
      </c>
      <c r="E10" s="431"/>
      <c r="F10" s="382" t="s">
        <v>111</v>
      </c>
      <c r="G10" s="1387"/>
      <c r="J10" s="17"/>
    </row>
    <row r="11" spans="1:10">
      <c r="A11"/>
      <c r="B11" s="442"/>
      <c r="C11" s="289" t="s">
        <v>76</v>
      </c>
      <c r="D11" s="289" t="s">
        <v>76</v>
      </c>
      <c r="E11" s="963" t="s">
        <v>75</v>
      </c>
      <c r="F11" s="396" t="s">
        <v>112</v>
      </c>
      <c r="G11" s="1387"/>
      <c r="J11" s="17"/>
    </row>
    <row r="12" spans="1:10" s="18" customFormat="1" ht="18.75" customHeight="1">
      <c r="A12"/>
      <c r="B12" s="329" t="s">
        <v>293</v>
      </c>
      <c r="C12" s="77"/>
      <c r="D12" s="202"/>
      <c r="E12" s="443"/>
      <c r="F12" s="386"/>
      <c r="G12" s="136"/>
    </row>
    <row r="13" spans="1:10" s="18" customFormat="1" ht="18.75" customHeight="1">
      <c r="A13"/>
      <c r="B13" s="385" t="s">
        <v>899</v>
      </c>
      <c r="C13" s="352"/>
      <c r="D13" s="1089"/>
      <c r="E13" s="963" t="s">
        <v>11</v>
      </c>
      <c r="F13" s="386" t="s">
        <v>77</v>
      </c>
      <c r="G13" s="136"/>
    </row>
    <row r="14" spans="1:10" s="18" customFormat="1" ht="18.75" customHeight="1">
      <c r="A14"/>
      <c r="B14" s="385" t="s">
        <v>880</v>
      </c>
      <c r="C14" s="352"/>
      <c r="D14" s="1089"/>
      <c r="E14" s="963" t="s">
        <v>654</v>
      </c>
      <c r="F14" s="386" t="s">
        <v>77</v>
      </c>
      <c r="G14" s="136"/>
    </row>
    <row r="15" spans="1:10" s="18" customFormat="1" ht="18.75" customHeight="1">
      <c r="A15"/>
      <c r="B15" s="385" t="s">
        <v>881</v>
      </c>
      <c r="C15" s="352"/>
      <c r="D15" s="1089"/>
      <c r="E15" s="963" t="s">
        <v>419</v>
      </c>
      <c r="F15" s="386" t="s">
        <v>77</v>
      </c>
      <c r="G15" s="136"/>
    </row>
    <row r="16" spans="1:10" s="18" customFormat="1" ht="18.75" customHeight="1">
      <c r="A16"/>
      <c r="B16" s="385" t="s">
        <v>900</v>
      </c>
      <c r="C16" s="352"/>
      <c r="D16" s="1089"/>
      <c r="E16" s="963" t="s">
        <v>882</v>
      </c>
      <c r="F16" s="386" t="s">
        <v>77</v>
      </c>
      <c r="G16" s="136"/>
    </row>
    <row r="17" spans="1:10" s="18" customFormat="1" ht="18.75" customHeight="1">
      <c r="A17"/>
      <c r="B17" s="389" t="s">
        <v>200</v>
      </c>
      <c r="C17" s="352"/>
      <c r="D17" s="1089"/>
      <c r="E17" s="963" t="s">
        <v>206</v>
      </c>
      <c r="F17" s="386" t="s">
        <v>77</v>
      </c>
      <c r="G17" s="136"/>
    </row>
    <row r="18" spans="1:10" s="18" customFormat="1" ht="18.75" customHeight="1">
      <c r="A18"/>
      <c r="B18" s="389" t="s">
        <v>679</v>
      </c>
      <c r="C18" s="352"/>
      <c r="D18" s="1089"/>
      <c r="E18" s="963" t="s">
        <v>739</v>
      </c>
      <c r="F18" s="386" t="s">
        <v>77</v>
      </c>
      <c r="G18" s="136"/>
    </row>
    <row r="19" spans="1:10" s="999" customFormat="1" ht="18.75" customHeight="1" thickBot="1">
      <c r="A19" s="976"/>
      <c r="B19" s="1041" t="s">
        <v>1458</v>
      </c>
      <c r="C19" s="352"/>
      <c r="D19" s="1089"/>
      <c r="E19" s="963" t="s">
        <v>791</v>
      </c>
      <c r="F19" s="386" t="s">
        <v>77</v>
      </c>
      <c r="G19" s="1568"/>
    </row>
    <row r="20" spans="1:10" s="18" customFormat="1" ht="18.75" customHeight="1">
      <c r="A20"/>
      <c r="B20" s="378" t="s">
        <v>301</v>
      </c>
      <c r="C20" s="351">
        <f>SUM(C13:C19)</f>
        <v>0</v>
      </c>
      <c r="D20" s="351">
        <f>SUM(D13:D19)</f>
        <v>0</v>
      </c>
      <c r="E20" s="963" t="s">
        <v>26</v>
      </c>
      <c r="F20" s="386" t="s">
        <v>77</v>
      </c>
      <c r="G20" s="1568"/>
    </row>
    <row r="21" spans="1:10" s="18" customFormat="1" ht="18.75" customHeight="1">
      <c r="A21"/>
      <c r="B21" s="444" t="s">
        <v>294</v>
      </c>
      <c r="C21" s="445"/>
      <c r="D21" s="446"/>
      <c r="E21" s="370"/>
      <c r="F21" s="386"/>
      <c r="G21" s="136"/>
    </row>
    <row r="22" spans="1:10" s="18" customFormat="1" ht="18.75" customHeight="1">
      <c r="A22"/>
      <c r="B22" s="385" t="s">
        <v>899</v>
      </c>
      <c r="C22" s="352"/>
      <c r="D22" s="1089"/>
      <c r="E22" s="963" t="s">
        <v>883</v>
      </c>
      <c r="F22" s="386" t="s">
        <v>77</v>
      </c>
      <c r="G22" s="136"/>
    </row>
    <row r="23" spans="1:10" s="18" customFormat="1" ht="18.75" customHeight="1">
      <c r="A23"/>
      <c r="B23" s="385" t="s">
        <v>880</v>
      </c>
      <c r="C23" s="352"/>
      <c r="D23" s="1089"/>
      <c r="E23" s="963" t="s">
        <v>746</v>
      </c>
      <c r="F23" s="386" t="s">
        <v>77</v>
      </c>
      <c r="G23" s="136"/>
    </row>
    <row r="24" spans="1:10" s="18" customFormat="1" ht="18.75" customHeight="1">
      <c r="A24"/>
      <c r="B24" s="385" t="s">
        <v>881</v>
      </c>
      <c r="C24" s="352"/>
      <c r="D24" s="1089"/>
      <c r="E24" s="963" t="s">
        <v>705</v>
      </c>
      <c r="F24" s="386" t="s">
        <v>77</v>
      </c>
      <c r="G24" s="136"/>
    </row>
    <row r="25" spans="1:10" s="18" customFormat="1" ht="18.75" customHeight="1">
      <c r="A25"/>
      <c r="B25" s="385" t="s">
        <v>900</v>
      </c>
      <c r="C25" s="352"/>
      <c r="D25" s="1089"/>
      <c r="E25" s="963" t="s">
        <v>884</v>
      </c>
      <c r="F25" s="386" t="s">
        <v>77</v>
      </c>
      <c r="G25" s="136"/>
    </row>
    <row r="26" spans="1:10" s="18" customFormat="1" ht="18.75" customHeight="1">
      <c r="A26"/>
      <c r="B26" s="389" t="s">
        <v>200</v>
      </c>
      <c r="C26" s="352"/>
      <c r="D26" s="1089"/>
      <c r="E26" s="963" t="s">
        <v>2</v>
      </c>
      <c r="F26" s="386" t="s">
        <v>77</v>
      </c>
      <c r="G26" s="136"/>
    </row>
    <row r="27" spans="1:10" s="18" customFormat="1" ht="18.75" customHeight="1">
      <c r="A27"/>
      <c r="B27" s="376" t="s">
        <v>679</v>
      </c>
      <c r="C27" s="352"/>
      <c r="D27" s="1089"/>
      <c r="E27" s="963" t="s">
        <v>748</v>
      </c>
      <c r="F27" s="386" t="s">
        <v>77</v>
      </c>
      <c r="G27" s="136"/>
    </row>
    <row r="28" spans="1:10" s="999" customFormat="1" ht="18.75" customHeight="1">
      <c r="A28" s="976"/>
      <c r="B28" s="1041" t="s">
        <v>1458</v>
      </c>
      <c r="C28" s="352"/>
      <c r="D28" s="1089"/>
      <c r="E28" s="963" t="s">
        <v>1111</v>
      </c>
      <c r="F28" s="386" t="s">
        <v>77</v>
      </c>
      <c r="G28" s="1569"/>
    </row>
    <row r="29" spans="1:10" s="18" customFormat="1" ht="21" customHeight="1" thickBot="1">
      <c r="A29"/>
      <c r="B29" s="312" t="s">
        <v>1459</v>
      </c>
      <c r="C29" s="352"/>
      <c r="D29" s="1089"/>
      <c r="E29" s="963" t="s">
        <v>3</v>
      </c>
      <c r="F29" s="1042" t="s">
        <v>77</v>
      </c>
      <c r="G29" s="1491" t="s">
        <v>1273</v>
      </c>
    </row>
    <row r="30" spans="1:10" s="18" customFormat="1" ht="18.75" customHeight="1">
      <c r="A30"/>
      <c r="B30" s="279" t="s">
        <v>302</v>
      </c>
      <c r="C30" s="351">
        <f>SUM(C22:C29)</f>
        <v>0</v>
      </c>
      <c r="D30" s="351">
        <f>SUM(D22:D29)</f>
        <v>0</v>
      </c>
      <c r="E30" s="963" t="s">
        <v>210</v>
      </c>
      <c r="F30" s="377" t="s">
        <v>77</v>
      </c>
      <c r="G30" s="1568"/>
    </row>
    <row r="31" spans="1:10" s="18" customFormat="1">
      <c r="A31"/>
      <c r="B31" s="87"/>
      <c r="C31" s="148"/>
      <c r="D31"/>
      <c r="E31" s="148"/>
      <c r="F31" s="104"/>
      <c r="J31" s="202"/>
    </row>
    <row r="32" spans="1:10" s="1323" customFormat="1" ht="15.75" customHeight="1">
      <c r="E32" s="1734" t="s">
        <v>1683</v>
      </c>
      <c r="F32" s="1734">
        <v>2</v>
      </c>
      <c r="G32" s="154"/>
    </row>
    <row r="33" spans="1:10">
      <c r="A33" s="1239">
        <v>2</v>
      </c>
      <c r="B33" s="380"/>
      <c r="C33" s="1209" t="s">
        <v>387</v>
      </c>
      <c r="D33" s="1216" t="s">
        <v>388</v>
      </c>
      <c r="E33" s="1599" t="s">
        <v>74</v>
      </c>
      <c r="F33" s="1601"/>
    </row>
    <row r="34" spans="1:10">
      <c r="A34" s="1239"/>
      <c r="B34" s="345" t="s">
        <v>1460</v>
      </c>
      <c r="C34" s="368" t="s">
        <v>1509</v>
      </c>
      <c r="D34" s="368" t="s">
        <v>1178</v>
      </c>
      <c r="E34" s="121"/>
      <c r="F34" s="1318" t="s">
        <v>111</v>
      </c>
      <c r="H34" s="856"/>
    </row>
    <row r="35" spans="1:10" s="1323" customFormat="1" ht="27" customHeight="1">
      <c r="A35" s="1239"/>
      <c r="B35" s="1598"/>
      <c r="C35" s="368" t="s">
        <v>94</v>
      </c>
      <c r="D35" s="368" t="s">
        <v>94</v>
      </c>
      <c r="E35" s="121"/>
      <c r="F35" s="1318"/>
    </row>
    <row r="36" spans="1:10" ht="21.75" customHeight="1">
      <c r="B36" s="447"/>
      <c r="C36" s="1597" t="s">
        <v>1279</v>
      </c>
      <c r="D36" s="1597" t="s">
        <v>453</v>
      </c>
      <c r="E36" s="1600" t="s">
        <v>75</v>
      </c>
      <c r="F36" s="1602" t="s">
        <v>112</v>
      </c>
      <c r="H36" s="856"/>
    </row>
    <row r="37" spans="1:10" ht="19.5" customHeight="1">
      <c r="B37" s="329" t="s">
        <v>294</v>
      </c>
      <c r="C37" s="108"/>
      <c r="D37" s="108"/>
      <c r="E37" s="366"/>
      <c r="F37" s="371"/>
      <c r="H37" s="856"/>
    </row>
    <row r="38" spans="1:10" ht="28.5" customHeight="1">
      <c r="B38" s="1298" t="s">
        <v>198</v>
      </c>
      <c r="C38" s="352"/>
      <c r="D38" s="320"/>
      <c r="E38" s="963" t="s">
        <v>5</v>
      </c>
      <c r="F38" s="925" t="s">
        <v>37</v>
      </c>
      <c r="H38" s="856"/>
    </row>
    <row r="39" spans="1:10" ht="18.75" customHeight="1">
      <c r="B39" s="1182" t="s">
        <v>108</v>
      </c>
      <c r="C39" s="352"/>
      <c r="D39" s="320"/>
      <c r="E39" s="963" t="s">
        <v>212</v>
      </c>
      <c r="F39" s="925" t="s">
        <v>37</v>
      </c>
      <c r="H39" s="856"/>
    </row>
    <row r="40" spans="1:10" ht="18.75" customHeight="1" thickBot="1">
      <c r="B40" s="1606" t="s">
        <v>1461</v>
      </c>
      <c r="C40" s="352"/>
      <c r="D40" s="320"/>
      <c r="E40" s="963" t="s">
        <v>792</v>
      </c>
      <c r="F40" s="925" t="s">
        <v>37</v>
      </c>
      <c r="H40" s="856"/>
    </row>
    <row r="41" spans="1:10" s="998" customFormat="1" ht="18.75" customHeight="1">
      <c r="B41" s="402" t="s">
        <v>94</v>
      </c>
      <c r="C41" s="351">
        <f>SUM(C38:C40)</f>
        <v>0</v>
      </c>
      <c r="D41" s="351">
        <f t="shared" ref="D41" si="0">SUM(D38:D40)</f>
        <v>0</v>
      </c>
      <c r="E41" s="963" t="s">
        <v>12</v>
      </c>
      <c r="F41" s="925" t="s">
        <v>37</v>
      </c>
      <c r="J41" s="1323"/>
    </row>
    <row r="42" spans="1:10" ht="21" customHeight="1">
      <c r="B42" s="329" t="s">
        <v>290</v>
      </c>
      <c r="C42" s="366"/>
      <c r="D42" s="366"/>
      <c r="E42" s="366"/>
      <c r="F42" s="926"/>
      <c r="H42" s="856"/>
    </row>
    <row r="43" spans="1:10" ht="30" customHeight="1">
      <c r="B43" s="1298" t="s">
        <v>198</v>
      </c>
      <c r="C43" s="352"/>
      <c r="D43" s="320"/>
      <c r="E43" s="963" t="s">
        <v>213</v>
      </c>
      <c r="F43" s="925" t="s">
        <v>37</v>
      </c>
      <c r="H43" s="856"/>
    </row>
    <row r="44" spans="1:10" ht="18.75" customHeight="1">
      <c r="B44" s="1182" t="s">
        <v>108</v>
      </c>
      <c r="C44" s="352"/>
      <c r="D44" s="320"/>
      <c r="E44" s="963" t="s">
        <v>13</v>
      </c>
      <c r="F44" s="925" t="s">
        <v>37</v>
      </c>
      <c r="H44" s="856"/>
    </row>
    <row r="45" spans="1:10" ht="18.75" customHeight="1" thickBot="1">
      <c r="B45" s="1607" t="s">
        <v>1462</v>
      </c>
      <c r="C45" s="352"/>
      <c r="D45" s="320"/>
      <c r="E45" s="963" t="s">
        <v>1035</v>
      </c>
      <c r="F45" s="925" t="s">
        <v>37</v>
      </c>
      <c r="H45" s="856"/>
    </row>
    <row r="46" spans="1:10" s="998" customFormat="1" ht="18.75" customHeight="1">
      <c r="B46" s="402" t="s">
        <v>94</v>
      </c>
      <c r="C46" s="351">
        <f>SUM(C43:C45)</f>
        <v>0</v>
      </c>
      <c r="D46" s="351">
        <f t="shared" ref="D46" si="1">SUM(D43:D45)</f>
        <v>0</v>
      </c>
      <c r="E46" s="963" t="s">
        <v>214</v>
      </c>
      <c r="F46" s="927" t="s">
        <v>37</v>
      </c>
      <c r="J46" s="1323"/>
    </row>
    <row r="47" spans="1:10" ht="18.75" customHeight="1">
      <c r="B47" s="17"/>
      <c r="H47" s="856"/>
    </row>
  </sheetData>
  <sheetProtection password="D5A2" sheet="1" objects="1" scenarios="1"/>
  <mergeCells count="1">
    <mergeCell ref="B9:B10"/>
  </mergeCells>
  <dataValidations count="1">
    <dataValidation allowBlank="1" showInputMessage="1" showErrorMessage="1" promptTitle="Net pension scheme liability" prompt="The net closing position of on-SoFP pension schemes should be recorded in the SoFP as a single figure. Where an on-SoFP pension scheme has a net asset, this should be recorded on sheet '18. Other assets' and this row left blank." sqref="G29"/>
  </dataValidations>
  <printOptions gridLinesSet="0"/>
  <pageMargins left="0.74803149606299213" right="0.35433070866141736" top="0.35433070866141736" bottom="0.39370078740157483" header="0.19685039370078741" footer="0.19685039370078741"/>
  <pageSetup paperSize="9" scale="68" orientation="landscape" horizontalDpi="300" verticalDpi="300" r:id="rId1"/>
  <headerFooter alignWithMargins="0"/>
  <ignoredErrors>
    <ignoredError sqref="C11"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O89"/>
  <sheetViews>
    <sheetView showGridLines="0" zoomScale="80" zoomScaleNormal="80" workbookViewId="0">
      <selection activeCell="B4" sqref="B4"/>
    </sheetView>
  </sheetViews>
  <sheetFormatPr defaultColWidth="10.7109375" defaultRowHeight="12.75"/>
  <cols>
    <col min="1" max="1" width="5.5703125" style="1239" customWidth="1"/>
    <col min="2" max="2" width="54.5703125" style="126" bestFit="1" customWidth="1"/>
    <col min="3" max="12" width="12.85546875" style="142" customWidth="1"/>
    <col min="13" max="13" width="12.85546875" style="998" customWidth="1"/>
    <col min="14" max="16384" width="10.7109375" style="142"/>
  </cols>
  <sheetData>
    <row r="1" spans="1:14" ht="15.75">
      <c r="A1" s="1236"/>
      <c r="B1" s="1257" t="s">
        <v>1138</v>
      </c>
      <c r="C1" s="129"/>
      <c r="D1" s="129"/>
      <c r="E1" s="129"/>
      <c r="F1" s="129"/>
      <c r="G1" s="129"/>
      <c r="H1" s="129"/>
      <c r="I1" s="129"/>
      <c r="J1" s="129"/>
      <c r="K1" s="129"/>
      <c r="L1" s="129"/>
      <c r="M1" s="1004"/>
      <c r="N1" s="129"/>
    </row>
    <row r="2" spans="1:14">
      <c r="A2" s="1236"/>
      <c r="B2" s="42"/>
      <c r="C2" s="129"/>
      <c r="D2" s="129"/>
      <c r="E2" s="129"/>
      <c r="F2" s="129"/>
      <c r="G2" s="129"/>
      <c r="H2" s="129"/>
      <c r="I2" s="129"/>
      <c r="J2" s="129"/>
      <c r="K2" s="129"/>
      <c r="L2" s="129"/>
      <c r="M2" s="1004"/>
      <c r="N2" s="129"/>
    </row>
    <row r="3" spans="1:14">
      <c r="A3" s="1236"/>
      <c r="B3" s="131" t="s">
        <v>1506</v>
      </c>
      <c r="C3" s="129"/>
      <c r="D3" s="129"/>
      <c r="E3" s="129"/>
      <c r="F3" s="129"/>
      <c r="G3" s="129"/>
      <c r="H3" s="129"/>
      <c r="I3" s="129"/>
      <c r="J3" s="129"/>
      <c r="K3" s="129"/>
      <c r="L3" s="129"/>
      <c r="M3" s="1004"/>
      <c r="N3" s="129"/>
    </row>
    <row r="4" spans="1:14">
      <c r="A4" s="1236"/>
      <c r="B4" s="96" t="s">
        <v>505</v>
      </c>
      <c r="C4" s="129"/>
      <c r="D4" s="129"/>
      <c r="E4" s="129"/>
      <c r="F4" s="129"/>
      <c r="G4" s="129"/>
      <c r="H4" s="129"/>
      <c r="I4" s="129"/>
      <c r="J4" s="129"/>
      <c r="K4" s="129"/>
      <c r="L4" s="129"/>
      <c r="M4" s="1004"/>
      <c r="N4" s="129"/>
    </row>
    <row r="5" spans="1:14">
      <c r="A5" s="1236"/>
      <c r="B5" s="129"/>
      <c r="C5" s="129"/>
      <c r="D5" s="129"/>
      <c r="E5" s="129"/>
      <c r="F5" s="129"/>
      <c r="G5" s="129"/>
      <c r="H5" s="129"/>
      <c r="I5" s="129"/>
      <c r="J5" s="129"/>
      <c r="K5" s="124"/>
      <c r="L5" s="124"/>
      <c r="M5" s="976"/>
      <c r="N5" s="129"/>
    </row>
    <row r="6" spans="1:14">
      <c r="A6" s="1236"/>
      <c r="B6" s="131" t="s">
        <v>42</v>
      </c>
      <c r="C6" s="129"/>
      <c r="D6" s="129"/>
      <c r="E6" s="129"/>
      <c r="F6" s="129"/>
      <c r="G6" s="129"/>
      <c r="H6" s="129"/>
      <c r="I6" s="129"/>
      <c r="J6" s="129"/>
      <c r="K6" s="124"/>
      <c r="L6" s="124"/>
      <c r="M6" s="929"/>
      <c r="N6" s="129"/>
    </row>
    <row r="7" spans="1:14" s="353" customFormat="1">
      <c r="A7" s="1236"/>
      <c r="B7" s="131"/>
      <c r="C7" s="354"/>
      <c r="D7" s="354"/>
      <c r="E7" s="354"/>
      <c r="F7" s="354"/>
      <c r="G7" s="1734" t="s">
        <v>1683</v>
      </c>
      <c r="H7" s="1734">
        <v>1</v>
      </c>
      <c r="I7" s="354"/>
      <c r="J7" s="354"/>
      <c r="K7" s="124"/>
      <c r="L7" s="124"/>
      <c r="M7" s="929"/>
      <c r="N7" s="354"/>
    </row>
    <row r="8" spans="1:14">
      <c r="A8" s="1236">
        <v>1</v>
      </c>
      <c r="B8" s="262"/>
      <c r="C8" s="1209" t="s">
        <v>398</v>
      </c>
      <c r="D8" s="1216" t="s">
        <v>399</v>
      </c>
      <c r="E8" s="1209" t="s">
        <v>400</v>
      </c>
      <c r="F8" s="1216" t="s">
        <v>401</v>
      </c>
      <c r="G8" s="227" t="s">
        <v>74</v>
      </c>
      <c r="H8" s="263"/>
      <c r="I8" s="124"/>
      <c r="J8" s="129"/>
      <c r="K8" s="129"/>
    </row>
    <row r="9" spans="1:14" ht="16.5" customHeight="1">
      <c r="A9" s="1236"/>
      <c r="B9" s="201" t="s">
        <v>1263</v>
      </c>
      <c r="C9" s="1791" t="s">
        <v>290</v>
      </c>
      <c r="D9" s="1791"/>
      <c r="E9" s="1792" t="s">
        <v>294</v>
      </c>
      <c r="F9" s="1792"/>
      <c r="G9" s="124"/>
      <c r="H9" s="197" t="s">
        <v>111</v>
      </c>
      <c r="I9" s="78"/>
      <c r="J9" s="124"/>
      <c r="K9" s="129"/>
    </row>
    <row r="10" spans="1:14">
      <c r="A10" s="1236"/>
      <c r="B10" s="264"/>
      <c r="C10" s="261" t="s">
        <v>1509</v>
      </c>
      <c r="D10" s="261" t="s">
        <v>1178</v>
      </c>
      <c r="E10" s="261" t="s">
        <v>1509</v>
      </c>
      <c r="F10" s="261" t="s">
        <v>1178</v>
      </c>
      <c r="G10" s="963" t="s">
        <v>75</v>
      </c>
      <c r="H10" s="200" t="s">
        <v>112</v>
      </c>
      <c r="I10" s="78"/>
      <c r="J10" s="124"/>
      <c r="K10" s="129"/>
    </row>
    <row r="11" spans="1:14" ht="18.75" customHeight="1">
      <c r="A11" s="1236"/>
      <c r="B11" s="265" t="s">
        <v>425</v>
      </c>
      <c r="C11" s="174">
        <f>$D43</f>
        <v>0</v>
      </c>
      <c r="D11" s="174">
        <f>$D70+D28</f>
        <v>0</v>
      </c>
      <c r="E11" s="174">
        <f>$D$46-C11</f>
        <v>0</v>
      </c>
      <c r="F11" s="174">
        <f>$D$30-D11</f>
        <v>0</v>
      </c>
      <c r="G11" s="963" t="s">
        <v>11</v>
      </c>
      <c r="H11" s="266" t="s">
        <v>77</v>
      </c>
      <c r="I11" s="78"/>
      <c r="J11" s="124"/>
      <c r="K11" s="129"/>
    </row>
    <row r="12" spans="1:14" ht="18.75" customHeight="1">
      <c r="A12" s="1236"/>
      <c r="B12" s="203" t="s">
        <v>426</v>
      </c>
      <c r="C12" s="174">
        <f>$E43</f>
        <v>0</v>
      </c>
      <c r="D12" s="174">
        <f>$E70+E28</f>
        <v>0</v>
      </c>
      <c r="E12" s="174">
        <f>$E$46-C12</f>
        <v>0</v>
      </c>
      <c r="F12" s="174">
        <f>$E$30-D12</f>
        <v>0</v>
      </c>
      <c r="G12" s="963" t="s">
        <v>206</v>
      </c>
      <c r="H12" s="266" t="s">
        <v>77</v>
      </c>
      <c r="I12" s="78"/>
      <c r="J12" s="124"/>
      <c r="K12" s="129"/>
    </row>
    <row r="13" spans="1:14" ht="18.75" customHeight="1">
      <c r="A13" s="1236"/>
      <c r="B13" s="203" t="s">
        <v>199</v>
      </c>
      <c r="C13" s="174">
        <f>$F43</f>
        <v>0</v>
      </c>
      <c r="D13" s="174">
        <f>$F70+F28</f>
        <v>0</v>
      </c>
      <c r="E13" s="174">
        <f>$F$46-C13</f>
        <v>0</v>
      </c>
      <c r="F13" s="174">
        <f>$F$30-D13</f>
        <v>0</v>
      </c>
      <c r="G13" s="963" t="s">
        <v>25</v>
      </c>
      <c r="H13" s="266" t="s">
        <v>77</v>
      </c>
      <c r="I13" s="78"/>
      <c r="J13" s="124"/>
      <c r="K13" s="129"/>
    </row>
    <row r="14" spans="1:14" ht="18.75" customHeight="1">
      <c r="A14" s="1236"/>
      <c r="B14" s="267" t="s">
        <v>1463</v>
      </c>
      <c r="C14" s="174">
        <f>$G43</f>
        <v>0</v>
      </c>
      <c r="D14" s="174">
        <f>$G70+G28</f>
        <v>0</v>
      </c>
      <c r="E14" s="174">
        <f>$G$46-C14</f>
        <v>0</v>
      </c>
      <c r="F14" s="174">
        <f>$G$30-D14</f>
        <v>0</v>
      </c>
      <c r="G14" s="963" t="s">
        <v>207</v>
      </c>
      <c r="H14" s="185" t="s">
        <v>141</v>
      </c>
      <c r="I14" s="78"/>
      <c r="J14" s="124"/>
      <c r="K14" s="129"/>
    </row>
    <row r="15" spans="1:14" ht="18.75" customHeight="1">
      <c r="A15" s="1236"/>
      <c r="B15" s="267" t="s">
        <v>680</v>
      </c>
      <c r="C15" s="174">
        <f>$H43</f>
        <v>0</v>
      </c>
      <c r="D15" s="174">
        <f>$H70+H28</f>
        <v>0</v>
      </c>
      <c r="E15" s="174">
        <f>$H$46-C15</f>
        <v>0</v>
      </c>
      <c r="F15" s="174">
        <f>$H$30-D15</f>
        <v>0</v>
      </c>
      <c r="G15" s="963" t="s">
        <v>655</v>
      </c>
      <c r="H15" s="185" t="s">
        <v>141</v>
      </c>
      <c r="I15" s="78"/>
      <c r="J15" s="124"/>
      <c r="K15" s="129"/>
    </row>
    <row r="16" spans="1:14" ht="18.75" customHeight="1">
      <c r="A16" s="1236"/>
      <c r="B16" s="267" t="s">
        <v>681</v>
      </c>
      <c r="C16" s="174">
        <f>$I43</f>
        <v>0</v>
      </c>
      <c r="D16" s="174">
        <f>$I70+I28</f>
        <v>0</v>
      </c>
      <c r="E16" s="174">
        <f>$I$46-C16</f>
        <v>0</v>
      </c>
      <c r="F16" s="174">
        <f>$I$30-D16</f>
        <v>0</v>
      </c>
      <c r="G16" s="963" t="s">
        <v>723</v>
      </c>
      <c r="H16" s="185" t="s">
        <v>141</v>
      </c>
      <c r="I16" s="78"/>
      <c r="J16" s="124"/>
      <c r="K16" s="129"/>
    </row>
    <row r="17" spans="1:15" ht="18.75" customHeight="1">
      <c r="A17" s="1236"/>
      <c r="B17" s="267" t="s">
        <v>682</v>
      </c>
      <c r="C17" s="174">
        <f>$J43</f>
        <v>0</v>
      </c>
      <c r="D17" s="174">
        <f>$J70+J28</f>
        <v>0</v>
      </c>
      <c r="E17" s="174">
        <f>$J$46-C17</f>
        <v>0</v>
      </c>
      <c r="F17" s="174">
        <f>$J$30-D17</f>
        <v>0</v>
      </c>
      <c r="G17" s="963" t="s">
        <v>734</v>
      </c>
      <c r="H17" s="185" t="s">
        <v>141</v>
      </c>
      <c r="I17" s="78"/>
      <c r="J17" s="124"/>
      <c r="K17" s="129"/>
    </row>
    <row r="18" spans="1:15" ht="18.75" customHeight="1">
      <c r="A18" s="1236"/>
      <c r="B18" s="267" t="s">
        <v>58</v>
      </c>
      <c r="C18" s="174">
        <f>$K43</f>
        <v>0</v>
      </c>
      <c r="D18" s="174">
        <f>$K70+K28</f>
        <v>0</v>
      </c>
      <c r="E18" s="174">
        <f>$K$46-C18</f>
        <v>0</v>
      </c>
      <c r="F18" s="174">
        <f>$K$30-D18</f>
        <v>0</v>
      </c>
      <c r="G18" s="963" t="s">
        <v>724</v>
      </c>
      <c r="H18" s="185" t="s">
        <v>141</v>
      </c>
      <c r="I18" s="78"/>
      <c r="J18" s="124"/>
      <c r="K18" s="129"/>
    </row>
    <row r="19" spans="1:15" ht="18.75" customHeight="1">
      <c r="A19" s="1236"/>
      <c r="B19" s="267" t="s">
        <v>28</v>
      </c>
      <c r="C19" s="174">
        <f>$L43</f>
        <v>0</v>
      </c>
      <c r="D19" s="174">
        <f>$L70+L28</f>
        <v>0</v>
      </c>
      <c r="E19" s="174">
        <f>$L$46-C19</f>
        <v>0</v>
      </c>
      <c r="F19" s="174">
        <f>$L$30-D19</f>
        <v>0</v>
      </c>
      <c r="G19" s="963" t="s">
        <v>26</v>
      </c>
      <c r="H19" s="185" t="s">
        <v>141</v>
      </c>
      <c r="I19" s="78"/>
      <c r="J19" s="124"/>
      <c r="K19" s="129"/>
    </row>
    <row r="20" spans="1:15" s="998" customFormat="1" ht="18.75" customHeight="1" thickBot="1">
      <c r="A20" s="1236"/>
      <c r="B20" s="1048" t="s">
        <v>1038</v>
      </c>
      <c r="C20" s="174">
        <f>$M43</f>
        <v>0</v>
      </c>
      <c r="D20" s="174">
        <f>M70+M28</f>
        <v>0</v>
      </c>
      <c r="E20" s="1053">
        <f>M46-C20</f>
        <v>0</v>
      </c>
      <c r="F20" s="1053">
        <f>M30-D20</f>
        <v>0</v>
      </c>
      <c r="G20" s="963" t="s">
        <v>705</v>
      </c>
      <c r="H20" s="185" t="s">
        <v>141</v>
      </c>
      <c r="I20" s="78"/>
      <c r="J20" s="929"/>
      <c r="K20" s="1004"/>
    </row>
    <row r="21" spans="1:15" ht="18.75" customHeight="1">
      <c r="A21" s="1236"/>
      <c r="B21" s="292" t="s">
        <v>27</v>
      </c>
      <c r="C21" s="175">
        <f>SUM(C11:C20)</f>
        <v>0</v>
      </c>
      <c r="D21" s="175">
        <f t="shared" ref="D21:F21" si="0">SUM(D11:D20)</f>
        <v>0</v>
      </c>
      <c r="E21" s="175">
        <f t="shared" si="0"/>
        <v>0</v>
      </c>
      <c r="F21" s="175">
        <f t="shared" si="0"/>
        <v>0</v>
      </c>
      <c r="G21" s="963">
        <v>125</v>
      </c>
      <c r="H21" s="268" t="s">
        <v>141</v>
      </c>
      <c r="I21" s="78"/>
      <c r="J21" s="129"/>
      <c r="K21" s="129"/>
    </row>
    <row r="22" spans="1:15">
      <c r="A22" s="1236"/>
      <c r="B22" s="86"/>
      <c r="C22" s="86"/>
      <c r="D22" s="86"/>
      <c r="E22" s="86"/>
      <c r="F22" s="86"/>
      <c r="G22" s="86"/>
      <c r="H22" s="86"/>
      <c r="I22" s="129"/>
      <c r="J22" s="129"/>
      <c r="K22" s="78"/>
      <c r="L22" s="129"/>
      <c r="M22" s="1004"/>
      <c r="N22" s="129"/>
    </row>
    <row r="23" spans="1:15">
      <c r="A23" s="1236"/>
      <c r="B23" s="123"/>
      <c r="C23" s="129"/>
      <c r="D23" s="129"/>
      <c r="E23" s="129"/>
      <c r="F23" s="129"/>
      <c r="G23" s="129"/>
      <c r="H23" s="129"/>
      <c r="I23" s="129"/>
      <c r="J23" s="129"/>
      <c r="K23" s="78"/>
      <c r="L23" s="129"/>
      <c r="M23" s="1004"/>
      <c r="N23" s="1734" t="s">
        <v>1683</v>
      </c>
      <c r="O23" s="1734">
        <v>2</v>
      </c>
    </row>
    <row r="24" spans="1:15">
      <c r="A24" s="1236">
        <v>2</v>
      </c>
      <c r="B24" s="269"/>
      <c r="C24" s="1209" t="s">
        <v>402</v>
      </c>
      <c r="D24" s="1209" t="s">
        <v>403</v>
      </c>
      <c r="E24" s="1209" t="s">
        <v>404</v>
      </c>
      <c r="F24" s="1209" t="s">
        <v>405</v>
      </c>
      <c r="G24" s="1209" t="s">
        <v>590</v>
      </c>
      <c r="H24" s="1209" t="s">
        <v>749</v>
      </c>
      <c r="I24" s="1209" t="s">
        <v>750</v>
      </c>
      <c r="J24" s="1209" t="s">
        <v>751</v>
      </c>
      <c r="K24" s="1209" t="s">
        <v>752</v>
      </c>
      <c r="L24" s="1209" t="s">
        <v>591</v>
      </c>
      <c r="M24" s="1209" t="s">
        <v>1036</v>
      </c>
      <c r="N24" s="1209" t="s">
        <v>74</v>
      </c>
      <c r="O24" s="255"/>
    </row>
    <row r="25" spans="1:15" ht="47.25" customHeight="1">
      <c r="A25" s="1236"/>
      <c r="B25" s="270" t="s">
        <v>1608</v>
      </c>
      <c r="C25" s="146" t="s">
        <v>27</v>
      </c>
      <c r="D25" s="362" t="s">
        <v>115</v>
      </c>
      <c r="E25" s="362" t="s">
        <v>116</v>
      </c>
      <c r="F25" s="362" t="s">
        <v>1605</v>
      </c>
      <c r="G25" s="362" t="s">
        <v>1463</v>
      </c>
      <c r="H25" s="362" t="s">
        <v>988</v>
      </c>
      <c r="I25" s="362" t="s">
        <v>681</v>
      </c>
      <c r="J25" s="362" t="s">
        <v>682</v>
      </c>
      <c r="K25" s="362" t="s">
        <v>58</v>
      </c>
      <c r="L25" s="362" t="s">
        <v>1135</v>
      </c>
      <c r="M25" s="1025" t="s">
        <v>1038</v>
      </c>
      <c r="N25" s="155"/>
      <c r="O25" s="197" t="s">
        <v>111</v>
      </c>
    </row>
    <row r="26" spans="1:15" ht="13.5" thickBot="1">
      <c r="A26" s="1236"/>
      <c r="B26" s="271"/>
      <c r="C26" s="151" t="str">
        <f>"£000 "</f>
        <v xml:space="preserve">£000 </v>
      </c>
      <c r="D26" s="360" t="str">
        <f t="shared" ref="D26:M26" si="1">"£000 "</f>
        <v xml:space="preserve">£000 </v>
      </c>
      <c r="E26" s="360" t="str">
        <f t="shared" si="1"/>
        <v xml:space="preserve">£000 </v>
      </c>
      <c r="F26" s="360" t="str">
        <f t="shared" si="1"/>
        <v xml:space="preserve">£000 </v>
      </c>
      <c r="G26" s="360" t="str">
        <f t="shared" si="1"/>
        <v xml:space="preserve">£000 </v>
      </c>
      <c r="H26" s="360" t="str">
        <f t="shared" si="1"/>
        <v xml:space="preserve">£000 </v>
      </c>
      <c r="I26" s="360" t="str">
        <f t="shared" si="1"/>
        <v xml:space="preserve">£000 </v>
      </c>
      <c r="J26" s="360" t="str">
        <f t="shared" si="1"/>
        <v xml:space="preserve">£000 </v>
      </c>
      <c r="K26" s="360" t="str">
        <f t="shared" si="1"/>
        <v xml:space="preserve">£000 </v>
      </c>
      <c r="L26" s="360" t="str">
        <f t="shared" si="1"/>
        <v xml:space="preserve">£000 </v>
      </c>
      <c r="M26" s="1013" t="str">
        <f t="shared" si="1"/>
        <v xml:space="preserve">£000 </v>
      </c>
      <c r="N26" s="963" t="s">
        <v>75</v>
      </c>
      <c r="O26" s="234" t="s">
        <v>112</v>
      </c>
    </row>
    <row r="27" spans="1:15" s="18" customFormat="1" ht="18.75" customHeight="1">
      <c r="A27" s="1243"/>
      <c r="B27" s="272" t="s">
        <v>1595</v>
      </c>
      <c r="C27" s="1335">
        <f>SUM(D27:M27)</f>
        <v>0</v>
      </c>
      <c r="D27" s="1335">
        <f>D68</f>
        <v>0</v>
      </c>
      <c r="E27" s="1335">
        <f t="shared" ref="E27:M27" si="2">E68</f>
        <v>0</v>
      </c>
      <c r="F27" s="1335">
        <f t="shared" si="2"/>
        <v>0</v>
      </c>
      <c r="G27" s="1335">
        <f t="shared" si="2"/>
        <v>0</v>
      </c>
      <c r="H27" s="1335">
        <f t="shared" si="2"/>
        <v>0</v>
      </c>
      <c r="I27" s="1335">
        <f t="shared" si="2"/>
        <v>0</v>
      </c>
      <c r="J27" s="1335">
        <f t="shared" si="2"/>
        <v>0</v>
      </c>
      <c r="K27" s="1335">
        <f t="shared" si="2"/>
        <v>0</v>
      </c>
      <c r="L27" s="1335">
        <f t="shared" si="2"/>
        <v>0</v>
      </c>
      <c r="M27" s="1335">
        <f t="shared" si="2"/>
        <v>0</v>
      </c>
      <c r="N27" s="963">
        <v>100</v>
      </c>
      <c r="O27" s="266" t="s">
        <v>77</v>
      </c>
    </row>
    <row r="28" spans="1:15" s="18" customFormat="1" ht="18.75" customHeight="1">
      <c r="A28" s="1243"/>
      <c r="B28" s="273" t="s">
        <v>1606</v>
      </c>
      <c r="C28" s="176">
        <f t="shared" ref="C28:C29" si="3">SUM(D28:M28)</f>
        <v>0</v>
      </c>
      <c r="D28" s="1333"/>
      <c r="E28" s="1333"/>
      <c r="F28" s="1333"/>
      <c r="G28" s="1333"/>
      <c r="H28" s="1333"/>
      <c r="I28" s="1333"/>
      <c r="J28" s="1333"/>
      <c r="K28" s="1333"/>
      <c r="L28" s="1333"/>
      <c r="M28" s="986"/>
      <c r="N28" s="963" t="s">
        <v>654</v>
      </c>
      <c r="O28" s="266" t="s">
        <v>148</v>
      </c>
    </row>
    <row r="29" spans="1:15" s="18" customFormat="1" ht="18.75" customHeight="1" thickBot="1">
      <c r="A29" s="1243"/>
      <c r="B29" s="273" t="s">
        <v>1607</v>
      </c>
      <c r="C29" s="176">
        <f t="shared" si="3"/>
        <v>0</v>
      </c>
      <c r="D29" s="1333"/>
      <c r="E29" s="1333"/>
      <c r="F29" s="1333"/>
      <c r="G29" s="1333"/>
      <c r="H29" s="1333"/>
      <c r="I29" s="1333"/>
      <c r="J29" s="1333"/>
      <c r="K29" s="1333"/>
      <c r="L29" s="1333"/>
      <c r="M29" s="986"/>
      <c r="N29" s="963" t="s">
        <v>986</v>
      </c>
      <c r="O29" s="860" t="s">
        <v>148</v>
      </c>
    </row>
    <row r="30" spans="1:15" s="18" customFormat="1" ht="18.75" customHeight="1">
      <c r="A30" s="1243"/>
      <c r="B30" s="272" t="s">
        <v>1596</v>
      </c>
      <c r="C30" s="175">
        <f>SUM(D30:M30)</f>
        <v>0</v>
      </c>
      <c r="D30" s="175">
        <f t="shared" ref="D30:M30" si="4">SUM(D27:D29)</f>
        <v>0</v>
      </c>
      <c r="E30" s="175">
        <f t="shared" si="4"/>
        <v>0</v>
      </c>
      <c r="F30" s="175">
        <f t="shared" si="4"/>
        <v>0</v>
      </c>
      <c r="G30" s="175">
        <f t="shared" si="4"/>
        <v>0</v>
      </c>
      <c r="H30" s="175">
        <f t="shared" si="4"/>
        <v>0</v>
      </c>
      <c r="I30" s="175">
        <f t="shared" si="4"/>
        <v>0</v>
      </c>
      <c r="J30" s="175">
        <f t="shared" si="4"/>
        <v>0</v>
      </c>
      <c r="K30" s="175">
        <f t="shared" si="4"/>
        <v>0</v>
      </c>
      <c r="L30" s="175">
        <f t="shared" si="4"/>
        <v>0</v>
      </c>
      <c r="M30" s="988">
        <f t="shared" si="4"/>
        <v>0</v>
      </c>
      <c r="N30" s="963">
        <v>103</v>
      </c>
      <c r="O30" s="266" t="s">
        <v>77</v>
      </c>
    </row>
    <row r="31" spans="1:15" s="18" customFormat="1" ht="18.75" customHeight="1">
      <c r="A31" s="1243"/>
      <c r="B31" s="274" t="s">
        <v>498</v>
      </c>
      <c r="C31" s="176">
        <f>SUM(D31:M31)</f>
        <v>0</v>
      </c>
      <c r="D31" s="709"/>
      <c r="E31" s="709"/>
      <c r="F31" s="709"/>
      <c r="G31" s="709"/>
      <c r="H31" s="709"/>
      <c r="I31" s="709"/>
      <c r="J31" s="709"/>
      <c r="K31" s="709"/>
      <c r="L31" s="709"/>
      <c r="M31" s="709"/>
      <c r="N31" s="963">
        <v>105</v>
      </c>
      <c r="O31" s="266" t="s">
        <v>77</v>
      </c>
    </row>
    <row r="32" spans="1:15" s="999" customFormat="1" ht="18.75" customHeight="1">
      <c r="A32" s="1243"/>
      <c r="B32" s="1204" t="s">
        <v>1139</v>
      </c>
      <c r="C32" s="176">
        <f t="shared" ref="C32:C40" si="5">SUM(D32:M32)</f>
        <v>0</v>
      </c>
      <c r="D32" s="1097"/>
      <c r="E32" s="1097"/>
      <c r="F32" s="1097"/>
      <c r="G32" s="1097"/>
      <c r="H32" s="1097"/>
      <c r="I32" s="1097"/>
      <c r="J32" s="1097"/>
      <c r="K32" s="1097"/>
      <c r="L32" s="1097"/>
      <c r="M32" s="1097"/>
      <c r="N32" s="963" t="s">
        <v>720</v>
      </c>
      <c r="O32" s="860" t="s">
        <v>148</v>
      </c>
    </row>
    <row r="33" spans="1:15" s="18" customFormat="1" ht="18.75" customHeight="1">
      <c r="A33" s="1243"/>
      <c r="B33" s="274" t="s">
        <v>96</v>
      </c>
      <c r="C33" s="176">
        <f t="shared" si="5"/>
        <v>0</v>
      </c>
      <c r="D33" s="169"/>
      <c r="E33" s="169"/>
      <c r="F33" s="169"/>
      <c r="G33" s="169"/>
      <c r="H33" s="169"/>
      <c r="I33" s="169"/>
      <c r="J33" s="169"/>
      <c r="K33" s="169"/>
      <c r="L33" s="169"/>
      <c r="M33" s="986"/>
      <c r="N33" s="963">
        <v>110</v>
      </c>
      <c r="O33" s="266" t="s">
        <v>148</v>
      </c>
    </row>
    <row r="34" spans="1:15" s="18" customFormat="1" ht="18.75" customHeight="1">
      <c r="A34" s="1243"/>
      <c r="B34" s="192" t="s">
        <v>97</v>
      </c>
      <c r="C34" s="176">
        <f>SUM(D34:M34)</f>
        <v>0</v>
      </c>
      <c r="D34" s="169"/>
      <c r="E34" s="169"/>
      <c r="F34" s="169"/>
      <c r="G34" s="169"/>
      <c r="H34" s="169"/>
      <c r="I34" s="169"/>
      <c r="J34" s="169"/>
      <c r="K34" s="169"/>
      <c r="L34" s="169"/>
      <c r="M34" s="986"/>
      <c r="N34" s="963">
        <v>120</v>
      </c>
      <c r="O34" s="275" t="s">
        <v>77</v>
      </c>
    </row>
    <row r="35" spans="1:15" s="18" customFormat="1" ht="18.75" customHeight="1">
      <c r="A35" s="1243"/>
      <c r="B35" s="273" t="s">
        <v>833</v>
      </c>
      <c r="C35" s="176">
        <f t="shared" si="5"/>
        <v>0</v>
      </c>
      <c r="D35" s="169"/>
      <c r="E35" s="169"/>
      <c r="F35" s="169"/>
      <c r="G35" s="169"/>
      <c r="H35" s="169"/>
      <c r="I35" s="169"/>
      <c r="J35" s="169"/>
      <c r="K35" s="169"/>
      <c r="L35" s="169"/>
      <c r="M35" s="986"/>
      <c r="N35" s="963" t="s">
        <v>727</v>
      </c>
      <c r="O35" s="266" t="s">
        <v>78</v>
      </c>
    </row>
    <row r="36" spans="1:15" s="18" customFormat="1" ht="18.75" customHeight="1">
      <c r="A36" s="1243"/>
      <c r="B36" s="273" t="s">
        <v>834</v>
      </c>
      <c r="C36" s="176">
        <f t="shared" si="5"/>
        <v>0</v>
      </c>
      <c r="D36" s="169"/>
      <c r="E36" s="169"/>
      <c r="F36" s="169"/>
      <c r="G36" s="169"/>
      <c r="H36" s="169"/>
      <c r="I36" s="169"/>
      <c r="J36" s="169"/>
      <c r="K36" s="169"/>
      <c r="L36" s="169"/>
      <c r="M36" s="986"/>
      <c r="N36" s="963" t="s">
        <v>794</v>
      </c>
      <c r="O36" s="266" t="s">
        <v>78</v>
      </c>
    </row>
    <row r="37" spans="1:15" s="18" customFormat="1" ht="18.75" customHeight="1">
      <c r="A37" s="1243"/>
      <c r="B37" s="276" t="s">
        <v>304</v>
      </c>
      <c r="C37" s="176">
        <f t="shared" si="5"/>
        <v>0</v>
      </c>
      <c r="D37" s="169"/>
      <c r="E37" s="169"/>
      <c r="F37" s="169"/>
      <c r="G37" s="169"/>
      <c r="H37" s="169"/>
      <c r="I37" s="169"/>
      <c r="J37" s="169"/>
      <c r="K37" s="169"/>
      <c r="L37" s="169"/>
      <c r="M37" s="986"/>
      <c r="N37" s="963" t="s">
        <v>209</v>
      </c>
      <c r="O37" s="266" t="s">
        <v>78</v>
      </c>
    </row>
    <row r="38" spans="1:15" s="18" customFormat="1" ht="18.75" customHeight="1">
      <c r="A38" s="1243"/>
      <c r="B38" s="277" t="s">
        <v>98</v>
      </c>
      <c r="C38" s="176">
        <f t="shared" si="5"/>
        <v>0</v>
      </c>
      <c r="D38" s="169"/>
      <c r="E38" s="169"/>
      <c r="F38" s="169"/>
      <c r="G38" s="169"/>
      <c r="H38" s="169"/>
      <c r="I38" s="169"/>
      <c r="J38" s="169"/>
      <c r="K38" s="169"/>
      <c r="L38" s="169"/>
      <c r="M38" s="986"/>
      <c r="N38" s="963">
        <v>140</v>
      </c>
      <c r="O38" s="266" t="s">
        <v>78</v>
      </c>
    </row>
    <row r="39" spans="1:15" s="18" customFormat="1" ht="18.75" customHeight="1">
      <c r="A39" s="1243"/>
      <c r="B39" s="277" t="s">
        <v>99</v>
      </c>
      <c r="C39" s="176">
        <f t="shared" si="5"/>
        <v>0</v>
      </c>
      <c r="D39" s="169"/>
      <c r="E39" s="169"/>
      <c r="F39" s="169"/>
      <c r="G39" s="169"/>
      <c r="H39" s="169"/>
      <c r="I39" s="169"/>
      <c r="J39" s="169"/>
      <c r="K39" s="169"/>
      <c r="L39" s="169"/>
      <c r="M39" s="986"/>
      <c r="N39" s="963">
        <v>150</v>
      </c>
      <c r="O39" s="266" t="s">
        <v>77</v>
      </c>
    </row>
    <row r="40" spans="1:15" s="999" customFormat="1" ht="18.75" customHeight="1" thickBot="1">
      <c r="A40" s="1243"/>
      <c r="B40" s="967" t="s">
        <v>1037</v>
      </c>
      <c r="C40" s="176">
        <f t="shared" si="5"/>
        <v>0</v>
      </c>
      <c r="D40" s="986"/>
      <c r="E40" s="986"/>
      <c r="F40" s="986"/>
      <c r="G40" s="986"/>
      <c r="H40" s="986"/>
      <c r="I40" s="986"/>
      <c r="J40" s="986"/>
      <c r="K40" s="986"/>
      <c r="L40" s="986"/>
      <c r="M40" s="169"/>
      <c r="N40" s="963" t="s">
        <v>211</v>
      </c>
      <c r="O40" s="1047" t="s">
        <v>148</v>
      </c>
    </row>
    <row r="41" spans="1:15" s="18" customFormat="1" ht="18.75" customHeight="1">
      <c r="A41" s="1243"/>
      <c r="B41" s="285" t="s">
        <v>1597</v>
      </c>
      <c r="C41" s="209">
        <f t="shared" ref="C41:M41" si="6">SUM(C30:C40)</f>
        <v>0</v>
      </c>
      <c r="D41" s="209">
        <f t="shared" si="6"/>
        <v>0</v>
      </c>
      <c r="E41" s="209">
        <f t="shared" si="6"/>
        <v>0</v>
      </c>
      <c r="F41" s="209">
        <f t="shared" si="6"/>
        <v>0</v>
      </c>
      <c r="G41" s="209">
        <f t="shared" si="6"/>
        <v>0</v>
      </c>
      <c r="H41" s="209">
        <f t="shared" si="6"/>
        <v>0</v>
      </c>
      <c r="I41" s="209">
        <f t="shared" si="6"/>
        <v>0</v>
      </c>
      <c r="J41" s="209">
        <f t="shared" si="6"/>
        <v>0</v>
      </c>
      <c r="K41" s="209">
        <f t="shared" si="6"/>
        <v>0</v>
      </c>
      <c r="L41" s="209">
        <f t="shared" si="6"/>
        <v>0</v>
      </c>
      <c r="M41" s="209">
        <f t="shared" si="6"/>
        <v>0</v>
      </c>
      <c r="N41" s="963">
        <v>160</v>
      </c>
      <c r="O41" s="225" t="s">
        <v>77</v>
      </c>
    </row>
    <row r="42" spans="1:15" s="18" customFormat="1" ht="18.75" customHeight="1">
      <c r="A42" s="1243"/>
      <c r="B42" s="280" t="s">
        <v>1166</v>
      </c>
      <c r="C42" s="281"/>
      <c r="D42" s="282"/>
      <c r="E42" s="282"/>
      <c r="F42" s="283"/>
      <c r="G42" s="283"/>
      <c r="H42" s="284"/>
      <c r="I42" s="284"/>
      <c r="J42" s="284"/>
      <c r="K42" s="282"/>
      <c r="L42" s="1044"/>
      <c r="M42" s="1051"/>
      <c r="N42" s="1050"/>
      <c r="O42" s="286"/>
    </row>
    <row r="43" spans="1:15" s="18" customFormat="1" ht="18.75" customHeight="1">
      <c r="A43" s="1243"/>
      <c r="B43" s="276" t="s">
        <v>165</v>
      </c>
      <c r="C43" s="719">
        <f>SUM(D43:M43)</f>
        <v>0</v>
      </c>
      <c r="D43" s="718"/>
      <c r="E43" s="718"/>
      <c r="F43" s="718"/>
      <c r="G43" s="718"/>
      <c r="H43" s="718"/>
      <c r="I43" s="718"/>
      <c r="J43" s="718"/>
      <c r="K43" s="718"/>
      <c r="L43" s="718"/>
      <c r="M43" s="718"/>
      <c r="N43" s="963">
        <v>170</v>
      </c>
      <c r="O43" s="278" t="s">
        <v>77</v>
      </c>
    </row>
    <row r="44" spans="1:15" s="18" customFormat="1" ht="18.75" customHeight="1">
      <c r="A44" s="1243"/>
      <c r="B44" s="276" t="s">
        <v>166</v>
      </c>
      <c r="C44" s="719">
        <f>SUM(D44:M44)</f>
        <v>0</v>
      </c>
      <c r="D44" s="718"/>
      <c r="E44" s="718"/>
      <c r="F44" s="718"/>
      <c r="G44" s="718"/>
      <c r="H44" s="718"/>
      <c r="I44" s="718"/>
      <c r="J44" s="718"/>
      <c r="K44" s="718"/>
      <c r="L44" s="718"/>
      <c r="M44" s="943"/>
      <c r="N44" s="963">
        <v>180</v>
      </c>
      <c r="O44" s="266" t="s">
        <v>77</v>
      </c>
    </row>
    <row r="45" spans="1:15" s="18" customFormat="1" ht="18.75" customHeight="1" thickBot="1">
      <c r="A45" s="1243"/>
      <c r="B45" s="276" t="s">
        <v>167</v>
      </c>
      <c r="C45" s="719">
        <f>SUM(D45:M45)</f>
        <v>0</v>
      </c>
      <c r="D45" s="720">
        <f>D41-SUM(D43:D44)</f>
        <v>0</v>
      </c>
      <c r="E45" s="720">
        <f t="shared" ref="E45:K45" si="7">E41-SUM(E43:E44)</f>
        <v>0</v>
      </c>
      <c r="F45" s="720">
        <f t="shared" si="7"/>
        <v>0</v>
      </c>
      <c r="G45" s="720">
        <f t="shared" si="7"/>
        <v>0</v>
      </c>
      <c r="H45" s="720">
        <f t="shared" si="7"/>
        <v>0</v>
      </c>
      <c r="I45" s="720">
        <f t="shared" si="7"/>
        <v>0</v>
      </c>
      <c r="J45" s="720">
        <f t="shared" si="7"/>
        <v>0</v>
      </c>
      <c r="K45" s="720">
        <f t="shared" si="7"/>
        <v>0</v>
      </c>
      <c r="L45" s="720">
        <f>L41-SUM(L43:L44)</f>
        <v>0</v>
      </c>
      <c r="M45" s="1052">
        <f>M41-SUM(M43:M44)</f>
        <v>0</v>
      </c>
      <c r="N45" s="963">
        <v>190</v>
      </c>
      <c r="O45" s="215" t="s">
        <v>77</v>
      </c>
    </row>
    <row r="46" spans="1:15" s="18" customFormat="1" ht="18.75" customHeight="1">
      <c r="A46" s="1243"/>
      <c r="B46" s="279" t="s">
        <v>32</v>
      </c>
      <c r="C46" s="175">
        <f>SUM(C43:C45)</f>
        <v>0</v>
      </c>
      <c r="D46" s="175">
        <f>SUM(D43:D45)</f>
        <v>0</v>
      </c>
      <c r="E46" s="175">
        <f t="shared" ref="E46:K46" si="8">SUM(E43:E45)</f>
        <v>0</v>
      </c>
      <c r="F46" s="175">
        <f t="shared" si="8"/>
        <v>0</v>
      </c>
      <c r="G46" s="175">
        <f t="shared" si="8"/>
        <v>0</v>
      </c>
      <c r="H46" s="175">
        <f t="shared" si="8"/>
        <v>0</v>
      </c>
      <c r="I46" s="175">
        <f t="shared" si="8"/>
        <v>0</v>
      </c>
      <c r="J46" s="175">
        <f t="shared" si="8"/>
        <v>0</v>
      </c>
      <c r="K46" s="175">
        <f t="shared" si="8"/>
        <v>0</v>
      </c>
      <c r="L46" s="175">
        <f>SUM(L43:L45)</f>
        <v>0</v>
      </c>
      <c r="M46" s="351">
        <f>SUM(M43:M45)</f>
        <v>0</v>
      </c>
      <c r="N46" s="963">
        <v>200</v>
      </c>
      <c r="O46" s="225" t="s">
        <v>77</v>
      </c>
    </row>
    <row r="47" spans="1:15" s="18" customFormat="1">
      <c r="A47" s="1243"/>
      <c r="B47" s="87"/>
      <c r="C47" s="99"/>
      <c r="D47" s="99"/>
      <c r="E47" s="99"/>
      <c r="F47" s="99"/>
      <c r="G47" s="99"/>
      <c r="H47" s="99"/>
      <c r="I47" s="99"/>
      <c r="J47" s="99"/>
      <c r="K47" s="99"/>
      <c r="L47" s="99"/>
      <c r="M47" s="99"/>
      <c r="N47" s="104"/>
      <c r="O47" s="136"/>
    </row>
    <row r="48" spans="1:15" s="999" customFormat="1" ht="13.5" customHeight="1">
      <c r="A48" s="1288"/>
      <c r="B48" s="1649"/>
      <c r="C48" s="1008"/>
      <c r="D48" s="1008"/>
      <c r="E48" s="1008"/>
      <c r="F48" s="1008"/>
      <c r="G48" s="1008"/>
      <c r="H48" s="1008"/>
      <c r="I48" s="77"/>
      <c r="J48" s="136"/>
      <c r="K48" s="54"/>
      <c r="L48" s="54"/>
      <c r="M48" s="54"/>
      <c r="N48" s="54"/>
    </row>
    <row r="49" spans="1:15" s="999" customFormat="1" ht="13.5" customHeight="1">
      <c r="A49" s="1288"/>
      <c r="B49" s="1649"/>
      <c r="C49" s="1008"/>
      <c r="D49" s="1008"/>
      <c r="E49" s="1008"/>
      <c r="F49" s="1008"/>
      <c r="G49" s="1008"/>
      <c r="H49" s="1008"/>
      <c r="I49" s="77"/>
      <c r="J49" s="136"/>
      <c r="K49" s="54"/>
      <c r="L49" s="54"/>
      <c r="M49" s="54"/>
      <c r="N49" s="1734" t="s">
        <v>1683</v>
      </c>
      <c r="O49" s="1734">
        <v>4</v>
      </c>
    </row>
    <row r="50" spans="1:15" s="18" customFormat="1" ht="13.5" customHeight="1">
      <c r="A50" s="1237">
        <v>4</v>
      </c>
      <c r="B50" s="269"/>
      <c r="C50" s="1216" t="s">
        <v>402</v>
      </c>
      <c r="D50" s="1216" t="s">
        <v>403</v>
      </c>
      <c r="E50" s="1216" t="s">
        <v>404</v>
      </c>
      <c r="F50" s="1216" t="s">
        <v>405</v>
      </c>
      <c r="G50" s="1216" t="s">
        <v>590</v>
      </c>
      <c r="H50" s="1216" t="s">
        <v>749</v>
      </c>
      <c r="I50" s="1216" t="s">
        <v>750</v>
      </c>
      <c r="J50" s="1216" t="s">
        <v>751</v>
      </c>
      <c r="K50" s="1216" t="s">
        <v>752</v>
      </c>
      <c r="L50" s="1216" t="s">
        <v>591</v>
      </c>
      <c r="M50" s="1216" t="s">
        <v>1036</v>
      </c>
      <c r="N50" s="1319" t="s">
        <v>74</v>
      </c>
      <c r="O50" s="255"/>
    </row>
    <row r="51" spans="1:15" s="18" customFormat="1" ht="48.75" customHeight="1">
      <c r="A51" s="1237"/>
      <c r="B51" s="270" t="s">
        <v>1264</v>
      </c>
      <c r="C51" s="146" t="s">
        <v>27</v>
      </c>
      <c r="D51" s="362" t="s">
        <v>115</v>
      </c>
      <c r="E51" s="362" t="s">
        <v>116</v>
      </c>
      <c r="F51" s="362" t="s">
        <v>1605</v>
      </c>
      <c r="G51" s="362" t="s">
        <v>1463</v>
      </c>
      <c r="H51" s="362" t="s">
        <v>680</v>
      </c>
      <c r="I51" s="362" t="s">
        <v>681</v>
      </c>
      <c r="J51" s="362" t="s">
        <v>682</v>
      </c>
      <c r="K51" s="362" t="s">
        <v>58</v>
      </c>
      <c r="L51" s="362" t="s">
        <v>1135</v>
      </c>
      <c r="M51" s="1025" t="s">
        <v>1038</v>
      </c>
      <c r="N51" s="155"/>
      <c r="O51" s="197" t="s">
        <v>111</v>
      </c>
    </row>
    <row r="52" spans="1:15" s="18" customFormat="1" ht="15.75" customHeight="1" thickBot="1">
      <c r="A52" s="1237"/>
      <c r="B52" s="288" t="s">
        <v>1407</v>
      </c>
      <c r="C52" s="360" t="str">
        <f>"£000 "</f>
        <v xml:space="preserve">£000 </v>
      </c>
      <c r="D52" s="360" t="str">
        <f t="shared" ref="D52:M52" si="9">"£000 "</f>
        <v xml:space="preserve">£000 </v>
      </c>
      <c r="E52" s="360" t="str">
        <f t="shared" si="9"/>
        <v xml:space="preserve">£000 </v>
      </c>
      <c r="F52" s="360" t="str">
        <f t="shared" si="9"/>
        <v xml:space="preserve">£000 </v>
      </c>
      <c r="G52" s="360" t="str">
        <f t="shared" si="9"/>
        <v xml:space="preserve">£000 </v>
      </c>
      <c r="H52" s="360" t="str">
        <f t="shared" si="9"/>
        <v xml:space="preserve">£000 </v>
      </c>
      <c r="I52" s="360" t="str">
        <f t="shared" si="9"/>
        <v xml:space="preserve">£000 </v>
      </c>
      <c r="J52" s="360" t="str">
        <f t="shared" si="9"/>
        <v xml:space="preserve">£000 </v>
      </c>
      <c r="K52" s="360" t="str">
        <f t="shared" si="9"/>
        <v xml:space="preserve">£000 </v>
      </c>
      <c r="L52" s="360" t="str">
        <f t="shared" si="9"/>
        <v xml:space="preserve">£000 </v>
      </c>
      <c r="M52" s="1013" t="str">
        <f t="shared" si="9"/>
        <v xml:space="preserve">£000 </v>
      </c>
      <c r="N52" s="963" t="s">
        <v>75</v>
      </c>
      <c r="O52" s="290" t="s">
        <v>112</v>
      </c>
    </row>
    <row r="53" spans="1:15" s="18" customFormat="1" ht="18.75" customHeight="1">
      <c r="A53" s="1237"/>
      <c r="B53" s="272" t="s">
        <v>1598</v>
      </c>
      <c r="C53" s="176">
        <f>SUM(D53:M53)</f>
        <v>0</v>
      </c>
      <c r="D53" s="710"/>
      <c r="E53" s="710"/>
      <c r="F53" s="710"/>
      <c r="G53" s="710"/>
      <c r="H53" s="710"/>
      <c r="I53" s="710"/>
      <c r="J53" s="710"/>
      <c r="K53" s="710"/>
      <c r="L53" s="710"/>
      <c r="M53" s="710"/>
      <c r="N53" s="963" t="s">
        <v>236</v>
      </c>
      <c r="O53" s="266" t="s">
        <v>77</v>
      </c>
    </row>
    <row r="54" spans="1:15" s="18" customFormat="1" ht="18.75" customHeight="1">
      <c r="A54" s="1237"/>
      <c r="B54" s="273" t="s">
        <v>1606</v>
      </c>
      <c r="C54" s="176">
        <f t="shared" ref="C54:C55" si="10">SUM(D54:M54)</f>
        <v>0</v>
      </c>
      <c r="D54" s="710"/>
      <c r="E54" s="710"/>
      <c r="F54" s="710"/>
      <c r="G54" s="710"/>
      <c r="H54" s="710"/>
      <c r="I54" s="710"/>
      <c r="J54" s="710"/>
      <c r="K54" s="710"/>
      <c r="L54" s="710"/>
      <c r="M54" s="1603"/>
      <c r="N54" s="963" t="s">
        <v>887</v>
      </c>
      <c r="O54" s="266" t="s">
        <v>148</v>
      </c>
    </row>
    <row r="55" spans="1:15" s="18" customFormat="1" ht="18.75" customHeight="1" thickBot="1">
      <c r="A55" s="1237"/>
      <c r="B55" s="273" t="s">
        <v>1607</v>
      </c>
      <c r="C55" s="176">
        <f t="shared" si="10"/>
        <v>0</v>
      </c>
      <c r="D55" s="755"/>
      <c r="E55" s="755"/>
      <c r="F55" s="755"/>
      <c r="G55" s="755"/>
      <c r="H55" s="755"/>
      <c r="I55" s="755"/>
      <c r="J55" s="755"/>
      <c r="K55" s="755"/>
      <c r="L55" s="755"/>
      <c r="M55" s="1603"/>
      <c r="N55" s="963" t="s">
        <v>987</v>
      </c>
      <c r="O55" s="860" t="s">
        <v>148</v>
      </c>
    </row>
    <row r="56" spans="1:15" s="18" customFormat="1" ht="18.75" customHeight="1">
      <c r="A56" s="1237"/>
      <c r="B56" s="272" t="s">
        <v>1599</v>
      </c>
      <c r="C56" s="209">
        <f>SUM(D56:M56)</f>
        <v>0</v>
      </c>
      <c r="D56" s="209">
        <f t="shared" ref="D56:M56" si="11">SUM(D53:D55)</f>
        <v>0</v>
      </c>
      <c r="E56" s="209">
        <f t="shared" si="11"/>
        <v>0</v>
      </c>
      <c r="F56" s="209">
        <f t="shared" si="11"/>
        <v>0</v>
      </c>
      <c r="G56" s="209">
        <f t="shared" si="11"/>
        <v>0</v>
      </c>
      <c r="H56" s="209">
        <f t="shared" si="11"/>
        <v>0</v>
      </c>
      <c r="I56" s="209">
        <f t="shared" si="11"/>
        <v>0</v>
      </c>
      <c r="J56" s="209">
        <f t="shared" si="11"/>
        <v>0</v>
      </c>
      <c r="K56" s="209">
        <f t="shared" si="11"/>
        <v>0</v>
      </c>
      <c r="L56" s="209">
        <f t="shared" si="11"/>
        <v>0</v>
      </c>
      <c r="M56" s="351">
        <f t="shared" si="11"/>
        <v>0</v>
      </c>
      <c r="N56" s="963" t="s">
        <v>888</v>
      </c>
      <c r="O56" s="266" t="s">
        <v>77</v>
      </c>
    </row>
    <row r="57" spans="1:15" s="18" customFormat="1" ht="18.75" customHeight="1">
      <c r="A57" s="1237"/>
      <c r="B57" s="274" t="s">
        <v>498</v>
      </c>
      <c r="C57" s="176">
        <f>SUM(D57:M57)</f>
        <v>0</v>
      </c>
      <c r="D57" s="709"/>
      <c r="E57" s="709"/>
      <c r="F57" s="709"/>
      <c r="G57" s="709"/>
      <c r="H57" s="709"/>
      <c r="I57" s="709"/>
      <c r="J57" s="709"/>
      <c r="K57" s="709"/>
      <c r="L57" s="709"/>
      <c r="M57" s="709"/>
      <c r="N57" s="963" t="s">
        <v>237</v>
      </c>
      <c r="O57" s="266" t="s">
        <v>77</v>
      </c>
    </row>
    <row r="58" spans="1:15" s="999" customFormat="1" ht="18.75" customHeight="1">
      <c r="A58" s="1288"/>
      <c r="B58" s="1071" t="s">
        <v>1125</v>
      </c>
      <c r="C58" s="176">
        <f t="shared" ref="C58:C67" si="12">SUM(D58:M58)</f>
        <v>0</v>
      </c>
      <c r="D58" s="1334"/>
      <c r="E58" s="1334"/>
      <c r="F58" s="1334"/>
      <c r="G58" s="1334"/>
      <c r="H58" s="1334"/>
      <c r="I58" s="1334"/>
      <c r="J58" s="1334"/>
      <c r="K58" s="1334"/>
      <c r="L58" s="1334"/>
      <c r="M58" s="1334"/>
      <c r="N58" s="1278" t="s">
        <v>1133</v>
      </c>
      <c r="O58" s="860" t="s">
        <v>77</v>
      </c>
    </row>
    <row r="59" spans="1:15" s="18" customFormat="1" ht="18.75" customHeight="1">
      <c r="A59" s="1237"/>
      <c r="B59" s="208" t="s">
        <v>1139</v>
      </c>
      <c r="C59" s="176">
        <f t="shared" si="12"/>
        <v>0</v>
      </c>
      <c r="D59" s="911"/>
      <c r="E59" s="911"/>
      <c r="F59" s="911"/>
      <c r="G59" s="911"/>
      <c r="H59" s="911"/>
      <c r="I59" s="911"/>
      <c r="J59" s="911"/>
      <c r="K59" s="911"/>
      <c r="L59" s="911"/>
      <c r="M59" s="986"/>
      <c r="N59" s="963" t="s">
        <v>923</v>
      </c>
      <c r="O59" s="266" t="s">
        <v>148</v>
      </c>
    </row>
    <row r="60" spans="1:15" s="18" customFormat="1" ht="18.75" customHeight="1">
      <c r="A60" s="1237"/>
      <c r="B60" s="274" t="s">
        <v>96</v>
      </c>
      <c r="C60" s="176">
        <f t="shared" si="12"/>
        <v>0</v>
      </c>
      <c r="D60" s="184"/>
      <c r="E60" s="184"/>
      <c r="F60" s="184"/>
      <c r="G60" s="184"/>
      <c r="H60" s="184"/>
      <c r="I60" s="184"/>
      <c r="J60" s="184"/>
      <c r="K60" s="184"/>
      <c r="L60" s="184"/>
      <c r="M60" s="986"/>
      <c r="N60" s="963" t="s">
        <v>14</v>
      </c>
      <c r="O60" s="266" t="s">
        <v>148</v>
      </c>
    </row>
    <row r="61" spans="1:15" s="18" customFormat="1" ht="18.75" customHeight="1">
      <c r="A61" s="1237"/>
      <c r="B61" s="192" t="s">
        <v>97</v>
      </c>
      <c r="C61" s="176">
        <f t="shared" si="12"/>
        <v>0</v>
      </c>
      <c r="D61" s="184"/>
      <c r="E61" s="184"/>
      <c r="F61" s="184"/>
      <c r="G61" s="184"/>
      <c r="H61" s="184"/>
      <c r="I61" s="184"/>
      <c r="J61" s="184"/>
      <c r="K61" s="184"/>
      <c r="L61" s="184"/>
      <c r="M61" s="986"/>
      <c r="N61" s="963" t="s">
        <v>239</v>
      </c>
      <c r="O61" s="275" t="s">
        <v>77</v>
      </c>
    </row>
    <row r="62" spans="1:15" s="18" customFormat="1" ht="18.75" customHeight="1">
      <c r="A62" s="1237"/>
      <c r="B62" s="273" t="s">
        <v>833</v>
      </c>
      <c r="C62" s="176">
        <f t="shared" si="12"/>
        <v>0</v>
      </c>
      <c r="D62" s="184"/>
      <c r="E62" s="184"/>
      <c r="F62" s="184"/>
      <c r="G62" s="184"/>
      <c r="H62" s="184"/>
      <c r="I62" s="184"/>
      <c r="J62" s="184"/>
      <c r="K62" s="184"/>
      <c r="L62" s="184"/>
      <c r="M62" s="986"/>
      <c r="N62" s="963" t="s">
        <v>889</v>
      </c>
      <c r="O62" s="266" t="s">
        <v>78</v>
      </c>
    </row>
    <row r="63" spans="1:15" s="18" customFormat="1" ht="18.75" customHeight="1">
      <c r="A63" s="1237"/>
      <c r="B63" s="273" t="s">
        <v>834</v>
      </c>
      <c r="C63" s="176">
        <f t="shared" si="12"/>
        <v>0</v>
      </c>
      <c r="D63" s="184"/>
      <c r="E63" s="184"/>
      <c r="F63" s="184"/>
      <c r="G63" s="184"/>
      <c r="H63" s="184"/>
      <c r="I63" s="184"/>
      <c r="J63" s="184"/>
      <c r="K63" s="184"/>
      <c r="L63" s="184"/>
      <c r="M63" s="986"/>
      <c r="N63" s="963" t="s">
        <v>711</v>
      </c>
      <c r="O63" s="266" t="s">
        <v>78</v>
      </c>
    </row>
    <row r="64" spans="1:15" s="18" customFormat="1" ht="18.75" customHeight="1">
      <c r="A64" s="1237"/>
      <c r="B64" s="276" t="s">
        <v>304</v>
      </c>
      <c r="C64" s="176">
        <f t="shared" si="12"/>
        <v>0</v>
      </c>
      <c r="D64" s="184"/>
      <c r="E64" s="184"/>
      <c r="F64" s="184"/>
      <c r="G64" s="184"/>
      <c r="H64" s="184"/>
      <c r="I64" s="184"/>
      <c r="J64" s="184"/>
      <c r="K64" s="184"/>
      <c r="L64" s="184"/>
      <c r="M64" s="986"/>
      <c r="N64" s="963" t="s">
        <v>444</v>
      </c>
      <c r="O64" s="266" t="s">
        <v>78</v>
      </c>
    </row>
    <row r="65" spans="1:15" s="18" customFormat="1" ht="18.75" customHeight="1">
      <c r="A65" s="1237"/>
      <c r="B65" s="277" t="s">
        <v>98</v>
      </c>
      <c r="C65" s="176">
        <f t="shared" si="12"/>
        <v>0</v>
      </c>
      <c r="D65" s="184"/>
      <c r="E65" s="184"/>
      <c r="F65" s="184"/>
      <c r="G65" s="184"/>
      <c r="H65" s="184"/>
      <c r="I65" s="184"/>
      <c r="J65" s="184"/>
      <c r="K65" s="184"/>
      <c r="L65" s="184"/>
      <c r="M65" s="986"/>
      <c r="N65" s="963" t="s">
        <v>418</v>
      </c>
      <c r="O65" s="266" t="s">
        <v>78</v>
      </c>
    </row>
    <row r="66" spans="1:15" s="18" customFormat="1" ht="18.75" customHeight="1">
      <c r="A66" s="1237"/>
      <c r="B66" s="277" t="s">
        <v>99</v>
      </c>
      <c r="C66" s="176">
        <f t="shared" si="12"/>
        <v>0</v>
      </c>
      <c r="D66" s="184"/>
      <c r="E66" s="184"/>
      <c r="F66" s="184"/>
      <c r="G66" s="184"/>
      <c r="H66" s="184"/>
      <c r="I66" s="184"/>
      <c r="J66" s="184"/>
      <c r="K66" s="184"/>
      <c r="L66" s="184"/>
      <c r="M66" s="986"/>
      <c r="N66" s="963" t="s">
        <v>448</v>
      </c>
      <c r="O66" s="266" t="s">
        <v>77</v>
      </c>
    </row>
    <row r="67" spans="1:15" s="999" customFormat="1" ht="18.75" customHeight="1" thickBot="1">
      <c r="A67" s="1237"/>
      <c r="B67" s="967" t="s">
        <v>1037</v>
      </c>
      <c r="C67" s="176">
        <f t="shared" si="12"/>
        <v>0</v>
      </c>
      <c r="D67" s="986"/>
      <c r="E67" s="986"/>
      <c r="F67" s="986"/>
      <c r="G67" s="986"/>
      <c r="H67" s="986"/>
      <c r="I67" s="986"/>
      <c r="J67" s="986"/>
      <c r="K67" s="986"/>
      <c r="L67" s="986"/>
      <c r="M67" s="184"/>
      <c r="N67" s="963" t="s">
        <v>622</v>
      </c>
      <c r="O67" s="1049" t="s">
        <v>148</v>
      </c>
    </row>
    <row r="68" spans="1:15" s="18" customFormat="1" ht="18.75" customHeight="1">
      <c r="A68" s="1237"/>
      <c r="B68" s="291" t="s">
        <v>1600</v>
      </c>
      <c r="C68" s="248">
        <f>SUM(C56:C67)</f>
        <v>0</v>
      </c>
      <c r="D68" s="248">
        <f t="shared" ref="D68:M68" si="13">SUM(D56:D67)</f>
        <v>0</v>
      </c>
      <c r="E68" s="248">
        <f t="shared" si="13"/>
        <v>0</v>
      </c>
      <c r="F68" s="248">
        <f t="shared" si="13"/>
        <v>0</v>
      </c>
      <c r="G68" s="248">
        <f t="shared" si="13"/>
        <v>0</v>
      </c>
      <c r="H68" s="248">
        <f t="shared" si="13"/>
        <v>0</v>
      </c>
      <c r="I68" s="248">
        <f t="shared" si="13"/>
        <v>0</v>
      </c>
      <c r="J68" s="248">
        <f t="shared" si="13"/>
        <v>0</v>
      </c>
      <c r="K68" s="248">
        <f t="shared" si="13"/>
        <v>0</v>
      </c>
      <c r="L68" s="248">
        <f t="shared" si="13"/>
        <v>0</v>
      </c>
      <c r="M68" s="248">
        <f t="shared" si="13"/>
        <v>0</v>
      </c>
      <c r="N68" s="963" t="s">
        <v>623</v>
      </c>
      <c r="O68" s="223" t="s">
        <v>77</v>
      </c>
    </row>
    <row r="69" spans="1:15" s="18" customFormat="1" ht="18.75" customHeight="1">
      <c r="A69" s="1237"/>
      <c r="B69" s="292" t="s">
        <v>1166</v>
      </c>
      <c r="C69" s="293"/>
      <c r="D69" s="294"/>
      <c r="E69" s="294"/>
      <c r="F69" s="249"/>
      <c r="G69" s="249"/>
      <c r="H69" s="295"/>
      <c r="I69" s="295"/>
      <c r="J69" s="295"/>
      <c r="K69" s="294"/>
      <c r="L69" s="1045"/>
      <c r="M69" s="1045"/>
      <c r="N69" s="1046"/>
      <c r="O69" s="804"/>
    </row>
    <row r="70" spans="1:15" s="18" customFormat="1" ht="18.75" customHeight="1">
      <c r="A70" s="1237"/>
      <c r="B70" s="276" t="s">
        <v>165</v>
      </c>
      <c r="C70" s="176">
        <f>SUM(D70:M70)</f>
        <v>0</v>
      </c>
      <c r="D70" s="710"/>
      <c r="E70" s="710"/>
      <c r="F70" s="710"/>
      <c r="G70" s="710"/>
      <c r="H70" s="710"/>
      <c r="I70" s="710"/>
      <c r="J70" s="710"/>
      <c r="K70" s="710"/>
      <c r="L70" s="710"/>
      <c r="M70" s="710"/>
      <c r="N70" s="963" t="s">
        <v>625</v>
      </c>
      <c r="O70" s="278" t="s">
        <v>77</v>
      </c>
    </row>
    <row r="71" spans="1:15" s="18" customFormat="1" ht="18.75" customHeight="1">
      <c r="A71" s="1237"/>
      <c r="B71" s="276" t="s">
        <v>166</v>
      </c>
      <c r="C71" s="176">
        <f>SUM(D71:M71)</f>
        <v>0</v>
      </c>
      <c r="D71" s="710"/>
      <c r="E71" s="710"/>
      <c r="F71" s="710"/>
      <c r="G71" s="710"/>
      <c r="H71" s="710"/>
      <c r="I71" s="710"/>
      <c r="J71" s="710"/>
      <c r="K71" s="710"/>
      <c r="L71" s="710"/>
      <c r="M71" s="1029"/>
      <c r="N71" s="963" t="s">
        <v>627</v>
      </c>
      <c r="O71" s="266" t="s">
        <v>77</v>
      </c>
    </row>
    <row r="72" spans="1:15" s="18" customFormat="1" ht="18.75" customHeight="1" thickBot="1">
      <c r="A72" s="1237"/>
      <c r="B72" s="276" t="s">
        <v>167</v>
      </c>
      <c r="C72" s="176">
        <f>SUM(D72:M72)</f>
        <v>0</v>
      </c>
      <c r="D72" s="871">
        <f>D68-SUM(D70:D71)</f>
        <v>0</v>
      </c>
      <c r="E72" s="871">
        <f t="shared" ref="E72:K72" si="14">E68-SUM(E70:E71)</f>
        <v>0</v>
      </c>
      <c r="F72" s="871">
        <f t="shared" si="14"/>
        <v>0</v>
      </c>
      <c r="G72" s="871">
        <f t="shared" si="14"/>
        <v>0</v>
      </c>
      <c r="H72" s="871">
        <f t="shared" si="14"/>
        <v>0</v>
      </c>
      <c r="I72" s="871">
        <f t="shared" si="14"/>
        <v>0</v>
      </c>
      <c r="J72" s="871">
        <f t="shared" si="14"/>
        <v>0</v>
      </c>
      <c r="K72" s="871">
        <f t="shared" si="14"/>
        <v>0</v>
      </c>
      <c r="L72" s="871">
        <f>L68-SUM(L70:L71)</f>
        <v>0</v>
      </c>
      <c r="M72" s="1052">
        <f>M68-SUM(M70:M71)</f>
        <v>0</v>
      </c>
      <c r="N72" s="963" t="s">
        <v>629</v>
      </c>
      <c r="O72" s="215" t="s">
        <v>77</v>
      </c>
    </row>
    <row r="73" spans="1:15" s="18" customFormat="1" ht="18.75" customHeight="1">
      <c r="A73" s="1237"/>
      <c r="B73" s="279" t="s">
        <v>32</v>
      </c>
      <c r="C73" s="209">
        <f>SUM(C70:C72)</f>
        <v>0</v>
      </c>
      <c r="D73" s="209">
        <f>SUM(D70:D72)</f>
        <v>0</v>
      </c>
      <c r="E73" s="209">
        <f t="shared" ref="E73:K73" si="15">SUM(E70:E72)</f>
        <v>0</v>
      </c>
      <c r="F73" s="209">
        <f t="shared" si="15"/>
        <v>0</v>
      </c>
      <c r="G73" s="209">
        <f t="shared" si="15"/>
        <v>0</v>
      </c>
      <c r="H73" s="209">
        <f t="shared" si="15"/>
        <v>0</v>
      </c>
      <c r="I73" s="209">
        <f t="shared" si="15"/>
        <v>0</v>
      </c>
      <c r="J73" s="209">
        <f t="shared" si="15"/>
        <v>0</v>
      </c>
      <c r="K73" s="209">
        <f t="shared" si="15"/>
        <v>0</v>
      </c>
      <c r="L73" s="209">
        <f>SUM(L70:L72)</f>
        <v>0</v>
      </c>
      <c r="M73" s="351">
        <f>SUM(M70:M72)</f>
        <v>0</v>
      </c>
      <c r="N73" s="963" t="s">
        <v>631</v>
      </c>
      <c r="O73" s="225" t="s">
        <v>77</v>
      </c>
    </row>
    <row r="74" spans="1:15">
      <c r="A74" s="1237"/>
      <c r="B74" s="140"/>
      <c r="C74" s="129"/>
      <c r="D74" s="129"/>
      <c r="E74" s="129"/>
      <c r="F74" s="129"/>
      <c r="G74" s="129"/>
      <c r="H74" s="129"/>
      <c r="I74" s="129"/>
      <c r="J74" s="129"/>
      <c r="K74" s="129"/>
      <c r="L74" s="129"/>
      <c r="M74" s="1004"/>
      <c r="N74" s="129"/>
    </row>
    <row r="75" spans="1:15">
      <c r="A75" s="1237"/>
      <c r="B75" s="49"/>
      <c r="C75" s="129"/>
      <c r="D75" s="129"/>
      <c r="E75" s="1734" t="s">
        <v>1683</v>
      </c>
      <c r="F75" s="1734">
        <v>6</v>
      </c>
      <c r="G75" s="129"/>
      <c r="H75" s="129"/>
      <c r="I75" s="129"/>
      <c r="J75" s="129"/>
      <c r="K75" s="129"/>
      <c r="L75" s="129"/>
      <c r="M75" s="1004"/>
      <c r="N75" s="129"/>
    </row>
    <row r="76" spans="1:15">
      <c r="A76" s="1237">
        <v>6</v>
      </c>
      <c r="B76" s="296"/>
      <c r="C76" s="1209" t="s">
        <v>643</v>
      </c>
      <c r="D76" s="1216" t="s">
        <v>644</v>
      </c>
      <c r="E76" s="1209" t="s">
        <v>74</v>
      </c>
      <c r="F76" s="255"/>
      <c r="G76" s="1643"/>
      <c r="H76" s="1004"/>
      <c r="I76" s="129"/>
      <c r="J76" s="129"/>
      <c r="K76" s="129"/>
      <c r="L76" s="129"/>
      <c r="M76" s="1004"/>
      <c r="N76" s="129"/>
    </row>
    <row r="77" spans="1:15">
      <c r="A77" s="1237"/>
      <c r="B77" s="232" t="s">
        <v>1464</v>
      </c>
      <c r="C77" s="297" t="s">
        <v>1509</v>
      </c>
      <c r="D77" s="297" t="s">
        <v>1178</v>
      </c>
      <c r="E77" s="257"/>
      <c r="F77" s="197" t="s">
        <v>111</v>
      </c>
      <c r="G77" s="129"/>
      <c r="H77" s="129"/>
      <c r="I77" s="129"/>
      <c r="J77" s="129"/>
      <c r="K77" s="129"/>
      <c r="L77" s="129"/>
      <c r="M77" s="1004"/>
      <c r="N77" s="129"/>
    </row>
    <row r="78" spans="1:15" ht="13.5" thickBot="1">
      <c r="A78" s="1237"/>
      <c r="B78" s="300"/>
      <c r="C78" s="289" t="s">
        <v>29</v>
      </c>
      <c r="D78" s="289" t="s">
        <v>29</v>
      </c>
      <c r="E78" s="963" t="s">
        <v>75</v>
      </c>
      <c r="F78" s="234" t="s">
        <v>112</v>
      </c>
    </row>
    <row r="79" spans="1:15" ht="18" customHeight="1">
      <c r="A79" s="1237"/>
      <c r="B79" s="1383" t="s">
        <v>1601</v>
      </c>
      <c r="C79" s="157"/>
      <c r="D79" s="158"/>
      <c r="E79" s="301"/>
      <c r="F79" s="266"/>
      <c r="G79" s="147"/>
    </row>
    <row r="80" spans="1:15" s="1323" customFormat="1" ht="18.75" customHeight="1">
      <c r="A80" s="1288"/>
      <c r="B80" s="1646" t="s">
        <v>1296</v>
      </c>
      <c r="C80" s="169"/>
      <c r="D80" s="184"/>
      <c r="E80" s="963" t="s">
        <v>654</v>
      </c>
      <c r="F80" s="1385" t="s">
        <v>37</v>
      </c>
      <c r="G80" s="1467" t="s">
        <v>1273</v>
      </c>
    </row>
    <row r="81" spans="1:7" ht="18.75" customHeight="1">
      <c r="A81" s="1237"/>
      <c r="B81" s="1646" t="s">
        <v>1250</v>
      </c>
      <c r="C81" s="169"/>
      <c r="D81" s="184"/>
      <c r="E81" s="963" t="s">
        <v>419</v>
      </c>
      <c r="F81" s="303" t="s">
        <v>37</v>
      </c>
    </row>
    <row r="82" spans="1:7" s="1323" customFormat="1" ht="18.75" customHeight="1">
      <c r="A82" s="1288"/>
      <c r="B82" s="1647" t="s">
        <v>58</v>
      </c>
      <c r="C82" s="1382"/>
      <c r="D82" s="184"/>
      <c r="E82" s="963" t="s">
        <v>882</v>
      </c>
      <c r="F82" s="1385" t="s">
        <v>37</v>
      </c>
    </row>
    <row r="83" spans="1:7" ht="18.75" customHeight="1" thickBot="1">
      <c r="A83" s="1237"/>
      <c r="B83" s="302" t="s">
        <v>683</v>
      </c>
      <c r="C83" s="169"/>
      <c r="D83" s="184"/>
      <c r="E83" s="963" t="s">
        <v>764</v>
      </c>
      <c r="F83" s="304" t="s">
        <v>37</v>
      </c>
    </row>
    <row r="84" spans="1:7" ht="18.75" customHeight="1">
      <c r="A84" s="1237"/>
      <c r="B84" s="1384" t="s">
        <v>1602</v>
      </c>
      <c r="C84" s="351">
        <f>SUM(C80:C83)</f>
        <v>0</v>
      </c>
      <c r="D84" s="351">
        <f>SUM(D80:D83)</f>
        <v>0</v>
      </c>
      <c r="E84" s="963" t="s">
        <v>25</v>
      </c>
      <c r="F84" s="306" t="s">
        <v>37</v>
      </c>
      <c r="G84" s="1608" t="str">
        <f>IF(ROUND(C84,0)&gt;0,"Please check sign - contingent liabilities should be recorded as a negative firgure","")</f>
        <v/>
      </c>
    </row>
    <row r="85" spans="1:7" ht="18.75" customHeight="1" thickBot="1">
      <c r="A85" s="1237"/>
      <c r="B85" s="307" t="s">
        <v>8</v>
      </c>
      <c r="C85" s="169"/>
      <c r="D85" s="184"/>
      <c r="E85" s="963" t="s">
        <v>723</v>
      </c>
      <c r="F85" s="225" t="s">
        <v>141</v>
      </c>
    </row>
    <row r="86" spans="1:7" ht="18.75" customHeight="1">
      <c r="A86" s="1237"/>
      <c r="B86" s="308" t="s">
        <v>1603</v>
      </c>
      <c r="C86" s="298">
        <f>SUM(C84:C85)</f>
        <v>0</v>
      </c>
      <c r="D86" s="298">
        <f>SUM(D84:D85)</f>
        <v>0</v>
      </c>
      <c r="E86" s="963">
        <v>120</v>
      </c>
      <c r="F86" s="210" t="s">
        <v>37</v>
      </c>
    </row>
    <row r="87" spans="1:7" ht="18.75" customHeight="1">
      <c r="A87" s="1237"/>
      <c r="B87" s="309" t="s">
        <v>1604</v>
      </c>
      <c r="C87" s="169"/>
      <c r="D87" s="184"/>
      <c r="E87" s="963">
        <v>130</v>
      </c>
      <c r="F87" s="310" t="s">
        <v>77</v>
      </c>
    </row>
    <row r="88" spans="1:7">
      <c r="A88" s="1244"/>
      <c r="B88" s="299"/>
      <c r="C88" s="105"/>
    </row>
    <row r="89" spans="1:7">
      <c r="A89" s="1237"/>
      <c r="B89"/>
      <c r="C89"/>
    </row>
  </sheetData>
  <sheetProtection password="D5A2" sheet="1" objects="1" scenarios="1"/>
  <sortState ref="B30:B31">
    <sortCondition ref="B30"/>
  </sortState>
  <customSheetViews>
    <customSheetView guid="{E4F26FFA-5313-49C9-9365-CBA576C57791}" showGridLines="0" fitToPage="1" showRuler="0" topLeftCell="A7">
      <selection activeCell="B36" sqref="B36"/>
      <pageMargins left="0.74803149606299213" right="0.74803149606299213" top="0.98425196850393704" bottom="0.98425196850393704" header="0.51181102362204722" footer="0.51181102362204722"/>
      <pageSetup paperSize="9" scale="73" orientation="landscape" horizontalDpi="300" verticalDpi="300" r:id="rId1"/>
      <headerFooter alignWithMargins="0"/>
    </customSheetView>
  </customSheetViews>
  <mergeCells count="2">
    <mergeCell ref="C9:D9"/>
    <mergeCell ref="E9:F9"/>
  </mergeCells>
  <phoneticPr fontId="0" type="noConversion"/>
  <dataValidations count="1">
    <dataValidation allowBlank="1" showInputMessage="1" showErrorMessage="1" promptTitle="Revisit comparative information" prompt="New contingent liabilities categories have been added in 2014/15. Where applicable, FT should revisit the prior year categorisation of disclosed contingent liabilities." sqref="G80"/>
  </dataValidations>
  <printOptions gridLinesSet="0"/>
  <pageMargins left="0.74803149606299213" right="0.35433070866141736" top="0.35433070866141736" bottom="0.39370078740157483" header="0.19685039370078741" footer="0.19685039370078741"/>
  <pageSetup paperSize="9" scale="61" fitToHeight="2" orientation="landscape" r:id="rId2"/>
  <headerFooter alignWithMargins="0"/>
  <ignoredErrors>
    <ignoredError sqref="G21 N33:N37 E83:E86 N68:N73 N28 N53:N54 C78:D78 N59:N66 G11:G19 N30:N31 N56:N57"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I52"/>
  <sheetViews>
    <sheetView showGridLines="0" zoomScale="80" zoomScaleNormal="80" workbookViewId="0">
      <selection activeCell="B4" sqref="B4"/>
    </sheetView>
  </sheetViews>
  <sheetFormatPr defaultColWidth="10.7109375" defaultRowHeight="12.75"/>
  <cols>
    <col min="1" max="1" width="4.5703125" style="1239" customWidth="1"/>
    <col min="2" max="2" width="53.28515625" style="19" customWidth="1"/>
    <col min="3" max="4" width="14.7109375" style="17" customWidth="1"/>
    <col min="5" max="6" width="14.7109375" style="137" customWidth="1"/>
    <col min="7" max="7" width="11.28515625" style="17" customWidth="1"/>
    <col min="8" max="8" width="9.7109375" style="17" bestFit="1" customWidth="1"/>
    <col min="9" max="9" width="5" style="17" customWidth="1"/>
    <col min="10" max="10" width="13" style="17" customWidth="1"/>
    <col min="11" max="11" width="12.28515625" style="17" bestFit="1" customWidth="1"/>
    <col min="12" max="12" width="12.28515625" style="17" customWidth="1"/>
    <col min="13" max="13" width="12.42578125" style="17" customWidth="1"/>
    <col min="14" max="14" width="9.7109375" style="17" bestFit="1" customWidth="1"/>
    <col min="15" max="15" width="3.5703125" style="17" customWidth="1"/>
    <col min="16" max="16384" width="10.7109375" style="17"/>
  </cols>
  <sheetData>
    <row r="1" spans="1:9" ht="15.75">
      <c r="A1" s="1236"/>
      <c r="B1" s="1257" t="s">
        <v>1138</v>
      </c>
      <c r="C1" s="33"/>
      <c r="D1" s="33"/>
      <c r="E1" s="129"/>
      <c r="F1" s="129"/>
      <c r="G1" s="33"/>
      <c r="H1" s="33"/>
      <c r="I1" s="33"/>
    </row>
    <row r="2" spans="1:9">
      <c r="A2" s="1236"/>
      <c r="B2" s="42"/>
      <c r="C2" s="33"/>
      <c r="D2" s="33"/>
      <c r="E2" s="129"/>
      <c r="F2" s="129"/>
      <c r="G2" s="33"/>
      <c r="H2" s="33"/>
      <c r="I2" s="33"/>
    </row>
    <row r="3" spans="1:9">
      <c r="A3" s="1236"/>
      <c r="B3" s="43" t="s">
        <v>1506</v>
      </c>
      <c r="C3" s="33"/>
      <c r="D3" s="33"/>
      <c r="E3" s="129"/>
      <c r="F3" s="129"/>
      <c r="G3" s="33"/>
      <c r="H3" s="33"/>
      <c r="I3" s="33"/>
    </row>
    <row r="4" spans="1:9">
      <c r="A4" s="1236"/>
      <c r="B4" s="96" t="s">
        <v>506</v>
      </c>
      <c r="C4" s="33"/>
      <c r="D4" s="33"/>
      <c r="E4" s="129"/>
      <c r="F4" s="129"/>
      <c r="G4" s="33"/>
      <c r="H4" s="33"/>
      <c r="I4" s="33"/>
    </row>
    <row r="5" spans="1:9">
      <c r="A5" s="1236"/>
      <c r="B5" s="33"/>
      <c r="C5" s="33"/>
      <c r="D5" s="33"/>
      <c r="E5" s="129"/>
      <c r="F5" s="129"/>
      <c r="G5" s="33"/>
      <c r="H5" s="33"/>
      <c r="I5" s="33"/>
    </row>
    <row r="6" spans="1:9">
      <c r="A6" s="1236"/>
      <c r="B6" s="43" t="s">
        <v>42</v>
      </c>
      <c r="C6" s="34"/>
      <c r="D6" s="34"/>
      <c r="E6" s="130"/>
      <c r="F6" s="130"/>
      <c r="G6" s="34"/>
      <c r="H6" s="34"/>
      <c r="I6" s="34"/>
    </row>
    <row r="7" spans="1:9">
      <c r="A7" s="1237"/>
      <c r="B7" s="40"/>
      <c r="C7" s="34"/>
      <c r="D7" s="34"/>
      <c r="E7" s="130"/>
      <c r="F7" s="130"/>
      <c r="G7" s="1734" t="s">
        <v>1683</v>
      </c>
      <c r="H7" s="1734">
        <v>1</v>
      </c>
      <c r="I7" s="33"/>
    </row>
    <row r="8" spans="1:9">
      <c r="A8" s="1237">
        <v>1</v>
      </c>
      <c r="B8" s="412"/>
      <c r="C8" s="1209" t="s">
        <v>381</v>
      </c>
      <c r="D8" s="1209" t="s">
        <v>382</v>
      </c>
      <c r="E8" s="1209" t="s">
        <v>796</v>
      </c>
      <c r="F8" s="1209" t="s">
        <v>797</v>
      </c>
      <c r="G8" s="1209" t="s">
        <v>74</v>
      </c>
      <c r="H8" s="448"/>
      <c r="I8" s="34"/>
    </row>
    <row r="9" spans="1:9" s="13" customFormat="1" ht="45">
      <c r="A9" s="1237"/>
      <c r="B9" s="2" t="s">
        <v>1609</v>
      </c>
      <c r="C9" s="317" t="s">
        <v>1466</v>
      </c>
      <c r="D9" s="317" t="s">
        <v>1465</v>
      </c>
      <c r="E9" s="449" t="s">
        <v>1467</v>
      </c>
      <c r="F9" s="450" t="s">
        <v>772</v>
      </c>
      <c r="G9" s="451"/>
      <c r="H9" s="222" t="s">
        <v>111</v>
      </c>
      <c r="I9" s="63"/>
    </row>
    <row r="10" spans="1:9">
      <c r="A10" s="1237"/>
      <c r="B10" s="452"/>
      <c r="C10" s="289" t="s">
        <v>76</v>
      </c>
      <c r="D10" s="289" t="s">
        <v>76</v>
      </c>
      <c r="E10" s="455" t="s">
        <v>29</v>
      </c>
      <c r="F10" s="456" t="s">
        <v>29</v>
      </c>
      <c r="G10" s="963" t="s">
        <v>75</v>
      </c>
      <c r="H10" s="358" t="s">
        <v>112</v>
      </c>
      <c r="I10" s="34"/>
    </row>
    <row r="11" spans="1:9" ht="18.75" customHeight="1">
      <c r="A11" s="1237"/>
      <c r="B11" s="339" t="s">
        <v>1610</v>
      </c>
      <c r="C11" s="313">
        <f t="shared" ref="C11:C24" si="0">SUM(D11:F11)</f>
        <v>0</v>
      </c>
      <c r="D11" s="1335">
        <f>D44</f>
        <v>0</v>
      </c>
      <c r="E11" s="1335">
        <f>E44</f>
        <v>0</v>
      </c>
      <c r="F11" s="1335">
        <f>F44</f>
        <v>0</v>
      </c>
      <c r="G11" s="963">
        <v>100</v>
      </c>
      <c r="H11" s="377" t="s">
        <v>141</v>
      </c>
      <c r="I11" s="34"/>
    </row>
    <row r="12" spans="1:9" ht="18.75" customHeight="1" thickBot="1">
      <c r="A12" s="1237"/>
      <c r="B12" s="454" t="s">
        <v>241</v>
      </c>
      <c r="C12" s="313">
        <f t="shared" si="0"/>
        <v>0</v>
      </c>
      <c r="D12" s="1333"/>
      <c r="E12" s="1333"/>
      <c r="F12" s="1333"/>
      <c r="G12" s="963" t="s">
        <v>206</v>
      </c>
      <c r="H12" s="377" t="s">
        <v>79</v>
      </c>
      <c r="I12" s="34"/>
    </row>
    <row r="13" spans="1:9" ht="18.75" customHeight="1">
      <c r="A13" s="1237"/>
      <c r="B13" s="339" t="s">
        <v>1611</v>
      </c>
      <c r="C13" s="351">
        <f t="shared" si="0"/>
        <v>0</v>
      </c>
      <c r="D13" s="351">
        <f>SUM(D11:D12)</f>
        <v>0</v>
      </c>
      <c r="E13" s="351">
        <f>SUM(E11:E12)</f>
        <v>0</v>
      </c>
      <c r="F13" s="351">
        <f>SUM(F11:F12)</f>
        <v>0</v>
      </c>
      <c r="G13" s="963" t="s">
        <v>25</v>
      </c>
      <c r="H13" s="377" t="s">
        <v>141</v>
      </c>
      <c r="I13" s="34"/>
    </row>
    <row r="14" spans="1:9" ht="18.75" customHeight="1">
      <c r="A14" s="1237"/>
      <c r="B14" s="339" t="s">
        <v>498</v>
      </c>
      <c r="C14" s="313">
        <f t="shared" si="0"/>
        <v>0</v>
      </c>
      <c r="D14" s="5"/>
      <c r="E14" s="5"/>
      <c r="F14" s="5"/>
      <c r="G14" s="963" t="s">
        <v>207</v>
      </c>
      <c r="H14" s="377" t="s">
        <v>141</v>
      </c>
      <c r="I14" s="34"/>
    </row>
    <row r="15" spans="1:9" s="998" customFormat="1" ht="18.75" customHeight="1">
      <c r="A15" s="1237"/>
      <c r="B15" s="1204" t="s">
        <v>1139</v>
      </c>
      <c r="C15" s="313">
        <f t="shared" si="0"/>
        <v>0</v>
      </c>
      <c r="D15" s="1097"/>
      <c r="E15" s="1097"/>
      <c r="F15" s="1291"/>
      <c r="G15" s="963" t="s">
        <v>723</v>
      </c>
      <c r="H15" s="377" t="s">
        <v>148</v>
      </c>
      <c r="I15" s="1005"/>
    </row>
    <row r="16" spans="1:9" ht="18.75" customHeight="1">
      <c r="A16" s="1237"/>
      <c r="B16" s="454" t="s">
        <v>246</v>
      </c>
      <c r="C16" s="313">
        <f t="shared" si="0"/>
        <v>0</v>
      </c>
      <c r="D16" s="1097"/>
      <c r="E16" s="1097"/>
      <c r="F16" s="1333"/>
      <c r="G16" s="963" t="s">
        <v>26</v>
      </c>
      <c r="H16" s="377" t="s">
        <v>37</v>
      </c>
      <c r="I16" s="34"/>
    </row>
    <row r="17" spans="1:9" ht="18.75" customHeight="1">
      <c r="A17" s="1237"/>
      <c r="B17" s="454" t="s">
        <v>487</v>
      </c>
      <c r="C17" s="313">
        <f t="shared" si="0"/>
        <v>0</v>
      </c>
      <c r="D17" s="314">
        <f>SUM('13. Intangibles'!D25:L25)-SUM('13. Intangibles'!D41:L41)</f>
        <v>0</v>
      </c>
      <c r="E17" s="851"/>
      <c r="F17" s="799"/>
      <c r="G17" s="963" t="s">
        <v>208</v>
      </c>
      <c r="H17" s="377" t="s">
        <v>141</v>
      </c>
      <c r="I17" s="34"/>
    </row>
    <row r="18" spans="1:9" s="856" customFormat="1" ht="31.5" customHeight="1">
      <c r="A18" s="1237"/>
      <c r="B18" s="454" t="s">
        <v>1131</v>
      </c>
      <c r="C18" s="313">
        <f t="shared" si="0"/>
        <v>0</v>
      </c>
      <c r="D18" s="352"/>
      <c r="E18" s="352"/>
      <c r="F18" s="1333"/>
      <c r="G18" s="963" t="s">
        <v>1009</v>
      </c>
      <c r="H18" s="377" t="s">
        <v>37</v>
      </c>
      <c r="I18" s="1423" t="s">
        <v>1273</v>
      </c>
    </row>
    <row r="19" spans="1:9" s="142" customFormat="1" ht="18.75" customHeight="1">
      <c r="A19" s="1237"/>
      <c r="B19" s="454" t="s">
        <v>825</v>
      </c>
      <c r="C19" s="313">
        <f t="shared" si="0"/>
        <v>0</v>
      </c>
      <c r="D19" s="352"/>
      <c r="E19" s="352"/>
      <c r="F19" s="352"/>
      <c r="G19" s="963" t="s">
        <v>726</v>
      </c>
      <c r="H19" s="377" t="s">
        <v>37</v>
      </c>
      <c r="I19" s="143"/>
    </row>
    <row r="20" spans="1:9" ht="18.75" customHeight="1">
      <c r="A20" s="1237"/>
      <c r="B20" s="454" t="s">
        <v>494</v>
      </c>
      <c r="C20" s="313">
        <f t="shared" si="0"/>
        <v>0</v>
      </c>
      <c r="D20" s="352"/>
      <c r="E20" s="352"/>
      <c r="F20" s="352"/>
      <c r="G20" s="963" t="s">
        <v>2</v>
      </c>
      <c r="H20" s="377" t="s">
        <v>37</v>
      </c>
      <c r="I20" s="34"/>
    </row>
    <row r="21" spans="1:9" s="856" customFormat="1" ht="30.75" customHeight="1">
      <c r="A21" s="1237"/>
      <c r="B21" s="454" t="s">
        <v>992</v>
      </c>
      <c r="C21" s="912">
        <f t="shared" si="0"/>
        <v>0</v>
      </c>
      <c r="D21" s="352"/>
      <c r="E21" s="352"/>
      <c r="F21" s="352"/>
      <c r="G21" s="963" t="s">
        <v>740</v>
      </c>
      <c r="H21" s="377" t="s">
        <v>79</v>
      </c>
      <c r="I21" s="355"/>
    </row>
    <row r="22" spans="1:9" ht="18.75" customHeight="1">
      <c r="A22" s="1237"/>
      <c r="B22" s="454" t="s">
        <v>438</v>
      </c>
      <c r="C22" s="912">
        <f t="shared" si="0"/>
        <v>0</v>
      </c>
      <c r="D22" s="352"/>
      <c r="E22" s="352"/>
      <c r="F22" s="352"/>
      <c r="G22" s="963" t="s">
        <v>210</v>
      </c>
      <c r="H22" s="377" t="s">
        <v>79</v>
      </c>
      <c r="I22" s="34"/>
    </row>
    <row r="23" spans="1:9" ht="18.75" customHeight="1" thickBot="1">
      <c r="A23" s="1237"/>
      <c r="B23" s="454" t="s">
        <v>493</v>
      </c>
      <c r="C23" s="913">
        <f t="shared" si="0"/>
        <v>0</v>
      </c>
      <c r="D23" s="352"/>
      <c r="E23" s="352"/>
      <c r="F23" s="352"/>
      <c r="G23" s="963" t="s">
        <v>4</v>
      </c>
      <c r="H23" s="377" t="s">
        <v>79</v>
      </c>
      <c r="I23" s="34"/>
    </row>
    <row r="24" spans="1:9" ht="18.75" customHeight="1">
      <c r="A24" s="1237"/>
      <c r="B24" s="339" t="s">
        <v>1612</v>
      </c>
      <c r="C24" s="351">
        <f t="shared" si="0"/>
        <v>0</v>
      </c>
      <c r="D24" s="351">
        <f>SUM(D13:D23)</f>
        <v>0</v>
      </c>
      <c r="E24" s="351">
        <f>SUM(E13:E23)</f>
        <v>0</v>
      </c>
      <c r="F24" s="351">
        <f>SUM(F13:F23)</f>
        <v>0</v>
      </c>
      <c r="G24" s="963" t="s">
        <v>211</v>
      </c>
      <c r="H24" s="377" t="s">
        <v>79</v>
      </c>
      <c r="I24" s="34"/>
    </row>
    <row r="25" spans="1:9">
      <c r="A25" s="1237"/>
      <c r="B25" s="40"/>
      <c r="C25" s="34"/>
      <c r="D25" s="34"/>
      <c r="E25" s="130"/>
      <c r="F25" s="130"/>
      <c r="G25" s="34"/>
      <c r="H25" s="52"/>
      <c r="I25" s="33"/>
    </row>
    <row r="26" spans="1:9" s="353" customFormat="1">
      <c r="A26" s="1237"/>
      <c r="B26" s="40"/>
      <c r="C26" s="355"/>
      <c r="D26" s="355"/>
      <c r="E26" s="355"/>
      <c r="F26" s="355"/>
      <c r="G26" s="1734" t="s">
        <v>1683</v>
      </c>
      <c r="H26" s="1734">
        <v>2</v>
      </c>
      <c r="I26" s="354"/>
    </row>
    <row r="27" spans="1:9">
      <c r="A27" s="1237">
        <v>2</v>
      </c>
      <c r="B27" s="412"/>
      <c r="C27" s="1216" t="s">
        <v>381</v>
      </c>
      <c r="D27" s="1216" t="s">
        <v>382</v>
      </c>
      <c r="E27" s="1216" t="s">
        <v>796</v>
      </c>
      <c r="F27" s="1216" t="s">
        <v>797</v>
      </c>
      <c r="G27" s="1216" t="s">
        <v>74</v>
      </c>
      <c r="H27" s="448"/>
      <c r="I27" s="34"/>
    </row>
    <row r="28" spans="1:9" s="13" customFormat="1" ht="49.5" customHeight="1">
      <c r="A28" s="1237"/>
      <c r="B28" s="2" t="s">
        <v>1613</v>
      </c>
      <c r="C28" s="317" t="s">
        <v>1466</v>
      </c>
      <c r="D28" s="317" t="s">
        <v>1465</v>
      </c>
      <c r="E28" s="449" t="s">
        <v>1467</v>
      </c>
      <c r="F28" s="450" t="s">
        <v>772</v>
      </c>
      <c r="G28" s="451"/>
      <c r="H28" s="222" t="s">
        <v>111</v>
      </c>
      <c r="I28" s="63"/>
    </row>
    <row r="29" spans="1:9">
      <c r="A29" s="1237"/>
      <c r="B29" s="452"/>
      <c r="C29" s="289" t="s">
        <v>76</v>
      </c>
      <c r="D29" s="289" t="s">
        <v>76</v>
      </c>
      <c r="E29" s="453" t="s">
        <v>76</v>
      </c>
      <c r="F29" s="453" t="s">
        <v>76</v>
      </c>
      <c r="G29" s="963" t="s">
        <v>75</v>
      </c>
      <c r="H29" s="358" t="s">
        <v>112</v>
      </c>
      <c r="I29" s="34"/>
    </row>
    <row r="30" spans="1:9" ht="18.75" customHeight="1">
      <c r="A30" s="1237"/>
      <c r="B30" s="339" t="s">
        <v>1614</v>
      </c>
      <c r="C30" s="313">
        <f t="shared" ref="C30:C40" si="1">SUM(D30:F30)</f>
        <v>0</v>
      </c>
      <c r="D30" s="320"/>
      <c r="E30" s="320"/>
      <c r="F30" s="320"/>
      <c r="G30" s="963" t="s">
        <v>217</v>
      </c>
      <c r="H30" s="377" t="s">
        <v>141</v>
      </c>
      <c r="I30" s="34"/>
    </row>
    <row r="31" spans="1:9" ht="18.75" customHeight="1" thickBot="1">
      <c r="A31" s="1237"/>
      <c r="B31" s="454" t="s">
        <v>241</v>
      </c>
      <c r="C31" s="313">
        <f t="shared" si="1"/>
        <v>0</v>
      </c>
      <c r="D31" s="320"/>
      <c r="E31" s="320"/>
      <c r="F31" s="320"/>
      <c r="G31" s="963" t="s">
        <v>218</v>
      </c>
      <c r="H31" s="377" t="s">
        <v>79</v>
      </c>
      <c r="I31" s="34"/>
    </row>
    <row r="32" spans="1:9" ht="18.75" customHeight="1">
      <c r="A32" s="1237"/>
      <c r="B32" s="339" t="s">
        <v>1615</v>
      </c>
      <c r="C32" s="351">
        <f t="shared" si="1"/>
        <v>0</v>
      </c>
      <c r="D32" s="351">
        <f>SUM(D30:D31)</f>
        <v>0</v>
      </c>
      <c r="E32" s="351">
        <f>SUM(E30:E31)</f>
        <v>0</v>
      </c>
      <c r="F32" s="351">
        <f>SUM(F30:F31)</f>
        <v>0</v>
      </c>
      <c r="G32" s="963" t="s">
        <v>219</v>
      </c>
      <c r="H32" s="377" t="s">
        <v>141</v>
      </c>
      <c r="I32" s="34"/>
    </row>
    <row r="33" spans="1:9" ht="18.75" customHeight="1">
      <c r="A33" s="1236"/>
      <c r="B33" s="339" t="s">
        <v>498</v>
      </c>
      <c r="C33" s="313">
        <f t="shared" si="1"/>
        <v>0</v>
      </c>
      <c r="D33" s="5"/>
      <c r="E33" s="5"/>
      <c r="F33" s="5"/>
      <c r="G33" s="963" t="s">
        <v>220</v>
      </c>
      <c r="H33" s="377" t="s">
        <v>141</v>
      </c>
      <c r="I33" s="34"/>
    </row>
    <row r="34" spans="1:9" s="1323" customFormat="1" ht="18.75" customHeight="1">
      <c r="A34" s="1236"/>
      <c r="B34" s="1621" t="s">
        <v>1125</v>
      </c>
      <c r="C34" s="313">
        <f t="shared" si="1"/>
        <v>0</v>
      </c>
      <c r="D34" s="1334"/>
      <c r="E34" s="1334"/>
      <c r="F34" s="1334"/>
      <c r="G34" s="1278" t="s">
        <v>1133</v>
      </c>
      <c r="H34" s="377" t="s">
        <v>79</v>
      </c>
      <c r="I34" s="1005"/>
    </row>
    <row r="35" spans="1:9" s="353" customFormat="1" ht="18.75" customHeight="1">
      <c r="A35" s="1236"/>
      <c r="B35" s="389" t="s">
        <v>1139</v>
      </c>
      <c r="C35" s="313">
        <f t="shared" si="1"/>
        <v>0</v>
      </c>
      <c r="D35" s="911"/>
      <c r="E35" s="911"/>
      <c r="F35" s="911"/>
      <c r="G35" s="963" t="s">
        <v>903</v>
      </c>
      <c r="H35" s="377" t="s">
        <v>79</v>
      </c>
      <c r="I35" s="173"/>
    </row>
    <row r="36" spans="1:9" ht="18.75" customHeight="1">
      <c r="A36" s="1236"/>
      <c r="B36" s="454" t="s">
        <v>246</v>
      </c>
      <c r="C36" s="313">
        <f t="shared" si="1"/>
        <v>0</v>
      </c>
      <c r="D36" s="911"/>
      <c r="E36" s="911"/>
      <c r="F36" s="799"/>
      <c r="G36" s="963" t="s">
        <v>7</v>
      </c>
      <c r="H36" s="377" t="s">
        <v>37</v>
      </c>
      <c r="I36" s="34"/>
    </row>
    <row r="37" spans="1:9" ht="18.75" customHeight="1">
      <c r="A37" s="1236"/>
      <c r="B37" s="454" t="s">
        <v>487</v>
      </c>
      <c r="C37" s="313">
        <f t="shared" si="1"/>
        <v>0</v>
      </c>
      <c r="D37" s="314">
        <f>SUM('13. Intangibles'!D65:L65)-SUM('13. Intangibles'!D82:L82)</f>
        <v>0</v>
      </c>
      <c r="E37" s="916"/>
      <c r="F37" s="799"/>
      <c r="G37" s="963" t="s">
        <v>221</v>
      </c>
      <c r="H37" s="377" t="s">
        <v>141</v>
      </c>
      <c r="I37" s="34"/>
    </row>
    <row r="38" spans="1:9" s="856" customFormat="1" ht="33" customHeight="1">
      <c r="A38" s="1236"/>
      <c r="B38" s="454" t="s">
        <v>1131</v>
      </c>
      <c r="C38" s="313">
        <f t="shared" si="1"/>
        <v>0</v>
      </c>
      <c r="D38" s="320"/>
      <c r="E38" s="320"/>
      <c r="F38" s="1333"/>
      <c r="G38" s="963" t="s">
        <v>1010</v>
      </c>
      <c r="H38" s="337" t="s">
        <v>37</v>
      </c>
      <c r="I38" s="1423" t="s">
        <v>1273</v>
      </c>
    </row>
    <row r="39" spans="1:9" s="142" customFormat="1" ht="18.75" customHeight="1">
      <c r="A39" s="1236"/>
      <c r="B39" s="454" t="s">
        <v>825</v>
      </c>
      <c r="C39" s="313">
        <f t="shared" si="1"/>
        <v>0</v>
      </c>
      <c r="D39" s="320"/>
      <c r="E39" s="320"/>
      <c r="F39" s="320"/>
      <c r="G39" s="963" t="s">
        <v>824</v>
      </c>
      <c r="H39" s="337" t="s">
        <v>37</v>
      </c>
      <c r="I39" s="143"/>
    </row>
    <row r="40" spans="1:9" ht="18.75" customHeight="1">
      <c r="A40" s="1236"/>
      <c r="B40" s="454" t="s">
        <v>494</v>
      </c>
      <c r="C40" s="313">
        <f t="shared" si="1"/>
        <v>0</v>
      </c>
      <c r="D40" s="320"/>
      <c r="E40" s="320"/>
      <c r="F40" s="320"/>
      <c r="G40" s="963" t="s">
        <v>222</v>
      </c>
      <c r="H40" s="377" t="s">
        <v>37</v>
      </c>
      <c r="I40" s="34"/>
    </row>
    <row r="41" spans="1:9" s="856" customFormat="1" ht="30.75" customHeight="1">
      <c r="A41" s="1236"/>
      <c r="B41" s="454" t="s">
        <v>992</v>
      </c>
      <c r="C41" s="912">
        <f t="shared" ref="C41" si="2">SUM(D41:F41)</f>
        <v>0</v>
      </c>
      <c r="D41" s="320"/>
      <c r="E41" s="320"/>
      <c r="F41" s="320"/>
      <c r="G41" s="963" t="s">
        <v>993</v>
      </c>
      <c r="H41" s="377" t="s">
        <v>79</v>
      </c>
      <c r="I41" s="355"/>
    </row>
    <row r="42" spans="1:9" ht="18.75" customHeight="1">
      <c r="A42" s="1236"/>
      <c r="B42" s="454" t="s">
        <v>438</v>
      </c>
      <c r="C42" s="912">
        <f>SUM(D42:F42)</f>
        <v>0</v>
      </c>
      <c r="D42" s="320"/>
      <c r="E42" s="320"/>
      <c r="F42" s="320"/>
      <c r="G42" s="963" t="s">
        <v>225</v>
      </c>
      <c r="H42" s="377" t="s">
        <v>79</v>
      </c>
      <c r="I42" s="34"/>
    </row>
    <row r="43" spans="1:9" ht="18.75" customHeight="1" thickBot="1">
      <c r="A43" s="1236"/>
      <c r="B43" s="454" t="s">
        <v>493</v>
      </c>
      <c r="C43" s="913">
        <f>SUM(D43:F43)</f>
        <v>0</v>
      </c>
      <c r="D43" s="320"/>
      <c r="E43" s="320"/>
      <c r="F43" s="320"/>
      <c r="G43" s="963" t="s">
        <v>226</v>
      </c>
      <c r="H43" s="377" t="s">
        <v>79</v>
      </c>
      <c r="I43" s="34"/>
    </row>
    <row r="44" spans="1:9" ht="18.75" customHeight="1">
      <c r="A44" s="1236"/>
      <c r="B44" s="339" t="s">
        <v>1616</v>
      </c>
      <c r="C44" s="351">
        <f>SUM(D44:F44)</f>
        <v>0</v>
      </c>
      <c r="D44" s="351">
        <f>SUM(D32:D43)</f>
        <v>0</v>
      </c>
      <c r="E44" s="351">
        <f>SUM(E32:E43)</f>
        <v>0</v>
      </c>
      <c r="F44" s="351">
        <f>SUM(F32:F43)</f>
        <v>0</v>
      </c>
      <c r="G44" s="963" t="s">
        <v>229</v>
      </c>
      <c r="H44" s="377" t="s">
        <v>79</v>
      </c>
      <c r="I44" s="34"/>
    </row>
    <row r="45" spans="1:9">
      <c r="A45" s="1236"/>
      <c r="B45" s="54"/>
      <c r="C45" s="33"/>
      <c r="D45" s="33"/>
      <c r="E45" s="129"/>
      <c r="F45" s="129"/>
      <c r="G45" s="33"/>
      <c r="H45" s="33"/>
      <c r="I45" s="33"/>
    </row>
    <row r="46" spans="1:9">
      <c r="A46" s="1236"/>
      <c r="B46" s="54"/>
      <c r="C46" s="33"/>
      <c r="D46" s="33"/>
      <c r="E46" s="129"/>
      <c r="F46" s="129"/>
      <c r="G46" s="33"/>
      <c r="H46" s="33"/>
      <c r="I46" s="33"/>
    </row>
    <row r="47" spans="1:9">
      <c r="A47" s="1236"/>
      <c r="B47" s="62"/>
      <c r="C47" s="33"/>
      <c r="D47" s="33"/>
      <c r="E47" s="129"/>
      <c r="F47" s="129"/>
      <c r="G47" s="33"/>
      <c r="H47" s="33"/>
      <c r="I47" s="33"/>
    </row>
    <row r="48" spans="1:9">
      <c r="A48" s="1236"/>
      <c r="B48" s="62"/>
      <c r="C48" s="33"/>
      <c r="D48" s="33"/>
      <c r="E48" s="129"/>
      <c r="F48" s="129"/>
      <c r="G48" s="33"/>
      <c r="H48" s="33"/>
      <c r="I48" s="33"/>
    </row>
    <row r="49" spans="1:9">
      <c r="A49" s="1236"/>
      <c r="B49" s="62"/>
      <c r="C49" s="33"/>
      <c r="D49" s="33"/>
      <c r="E49" s="129"/>
      <c r="F49" s="129"/>
      <c r="G49" s="33"/>
      <c r="H49" s="33"/>
      <c r="I49" s="33"/>
    </row>
    <row r="50" spans="1:9">
      <c r="A50" s="1236"/>
      <c r="B50" s="62"/>
      <c r="C50" s="33"/>
      <c r="D50" s="33"/>
      <c r="E50" s="129"/>
      <c r="F50" s="129"/>
      <c r="G50" s="33"/>
      <c r="H50" s="33"/>
      <c r="I50" s="33"/>
    </row>
    <row r="51" spans="1:9">
      <c r="A51" s="1236"/>
      <c r="B51" s="62"/>
      <c r="C51" s="33"/>
      <c r="D51" s="33"/>
      <c r="E51" s="129"/>
      <c r="F51" s="129"/>
      <c r="G51" s="33"/>
      <c r="H51" s="33"/>
      <c r="I51" s="33"/>
    </row>
    <row r="52" spans="1:9">
      <c r="A52" s="1236"/>
      <c r="B52" s="54"/>
      <c r="C52" s="33"/>
      <c r="D52" s="33"/>
      <c r="E52" s="129"/>
      <c r="F52" s="129"/>
      <c r="G52" s="33"/>
      <c r="H52" s="33"/>
      <c r="I52" s="33"/>
    </row>
  </sheetData>
  <sheetProtection password="D5A2" sheet="1" objects="1" scenarios="1"/>
  <dataValidations count="1">
    <dataValidation allowBlank="1" showInputMessage="1" showErrorMessage="1" promptTitle="Transfers to I&amp;E reserve" prompt="The lower of the amount of the impairment charged to operating expenditure and the balance on the revaluation reserve should be transferred to the I&amp;E reserve where an impairment has arisen from a clear consumption of economic benefits.(FT ARM, para 5.27)" sqref="I38 I18"/>
  </dataValidations>
  <printOptions gridLinesSet="0"/>
  <pageMargins left="0.74803149606299213" right="0.35433070866141736" top="0.35433070866141736" bottom="0.39370078740157483" header="0.19685039370078741" footer="0.19685039370078741"/>
  <pageSetup paperSize="9" scale="65" orientation="portrait" horizontalDpi="300" verticalDpi="300" r:id="rId1"/>
  <headerFooter alignWithMargins="0"/>
  <ignoredErrors>
    <ignoredError sqref="C29:D29 C10:D10 G22:G24 G42:G44 G19:G20 G39:G40 G35:G37 G16:G17 G12 G30:G31 E29:F29 E10:F10 G32:G33 G13:G14" numberStoredAsText="1"/>
    <ignoredError sqref="C39 C19" formula="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1">
    <pageSetUpPr fitToPage="1"/>
  </sheetPr>
  <dimension ref="A1:I70"/>
  <sheetViews>
    <sheetView showGridLines="0" zoomScale="80" zoomScaleNormal="80" workbookViewId="0">
      <selection activeCell="B4" sqref="B4"/>
    </sheetView>
  </sheetViews>
  <sheetFormatPr defaultColWidth="10.7109375" defaultRowHeight="12.75"/>
  <cols>
    <col min="1" max="1" width="7.140625" style="1239" customWidth="1"/>
    <col min="2" max="2" width="90" style="19" customWidth="1"/>
    <col min="3" max="4" width="14.28515625" style="17" customWidth="1"/>
    <col min="5" max="5" width="13.85546875" style="17" customWidth="1"/>
    <col min="6" max="6" width="10.5703125" style="17" customWidth="1"/>
    <col min="7" max="7" width="12.28515625" style="17" customWidth="1"/>
    <col min="8" max="8" width="3.42578125" style="17" customWidth="1"/>
    <col min="9" max="16384" width="10.7109375" style="17"/>
  </cols>
  <sheetData>
    <row r="1" spans="1:9" ht="15.75">
      <c r="A1" s="1236"/>
      <c r="B1" s="1257" t="s">
        <v>1138</v>
      </c>
      <c r="C1" s="33"/>
      <c r="D1" s="33"/>
      <c r="E1" s="33"/>
      <c r="F1" s="33"/>
      <c r="G1" s="33"/>
      <c r="H1" s="33"/>
    </row>
    <row r="2" spans="1:9">
      <c r="A2" s="1236"/>
      <c r="B2" s="42"/>
      <c r="C2" s="33"/>
      <c r="D2" s="33"/>
      <c r="E2" s="33"/>
      <c r="F2" s="33"/>
      <c r="G2" s="33"/>
      <c r="H2" s="33"/>
    </row>
    <row r="3" spans="1:9">
      <c r="A3" s="1236"/>
      <c r="B3" s="43" t="s">
        <v>1506</v>
      </c>
      <c r="C3" s="33"/>
      <c r="D3" s="33"/>
      <c r="E3" s="33"/>
      <c r="F3" s="33"/>
      <c r="G3" s="33"/>
      <c r="H3" s="33"/>
    </row>
    <row r="4" spans="1:9">
      <c r="A4" s="1236"/>
      <c r="B4" s="96" t="s">
        <v>517</v>
      </c>
      <c r="C4" s="33"/>
      <c r="D4" s="33"/>
      <c r="E4" s="33"/>
      <c r="F4" s="33"/>
      <c r="G4" s="33"/>
      <c r="H4" s="33"/>
    </row>
    <row r="5" spans="1:9">
      <c r="A5" s="1236"/>
      <c r="B5" s="33"/>
      <c r="C5" s="33"/>
      <c r="D5" s="33"/>
      <c r="E5" s="33"/>
      <c r="F5" s="33"/>
      <c r="G5" s="33"/>
      <c r="H5" s="33"/>
    </row>
    <row r="6" spans="1:9">
      <c r="A6" s="1236"/>
      <c r="B6" s="43" t="s">
        <v>42</v>
      </c>
      <c r="C6" s="33"/>
      <c r="D6" s="33"/>
      <c r="E6" s="33"/>
      <c r="F6" s="33"/>
      <c r="G6" s="33"/>
      <c r="H6" s="33"/>
    </row>
    <row r="7" spans="1:9">
      <c r="A7" s="1236"/>
      <c r="B7" s="37"/>
      <c r="C7" s="33"/>
      <c r="D7" s="78"/>
      <c r="E7" s="1734" t="s">
        <v>1683</v>
      </c>
      <c r="F7" s="1734">
        <v>1</v>
      </c>
      <c r="G7" s="33"/>
      <c r="H7" s="33"/>
    </row>
    <row r="8" spans="1:9">
      <c r="A8" s="1236">
        <v>1</v>
      </c>
      <c r="B8" s="191"/>
      <c r="C8" s="6" t="s">
        <v>379</v>
      </c>
      <c r="D8" s="6" t="s">
        <v>592</v>
      </c>
      <c r="E8" s="6" t="s">
        <v>74</v>
      </c>
      <c r="F8" s="231"/>
      <c r="G8" s="1643"/>
      <c r="H8" s="1635"/>
      <c r="I8" s="1324"/>
    </row>
    <row r="9" spans="1:9" ht="18.75" customHeight="1">
      <c r="A9" s="1236"/>
      <c r="B9" s="232" t="s">
        <v>1468</v>
      </c>
      <c r="C9" s="199" t="s">
        <v>766</v>
      </c>
      <c r="D9" s="199" t="s">
        <v>1276</v>
      </c>
      <c r="E9" s="206"/>
      <c r="F9" s="197" t="s">
        <v>111</v>
      </c>
      <c r="G9" s="33"/>
      <c r="H9" s="65"/>
    </row>
    <row r="10" spans="1:9" ht="13.5" thickBot="1">
      <c r="A10" s="1236"/>
      <c r="B10" s="233"/>
      <c r="C10" s="144" t="s">
        <v>29</v>
      </c>
      <c r="D10" s="144" t="s">
        <v>29</v>
      </c>
      <c r="E10" s="168" t="s">
        <v>75</v>
      </c>
      <c r="F10" s="234" t="s">
        <v>112</v>
      </c>
      <c r="G10" s="33"/>
      <c r="H10" s="65"/>
    </row>
    <row r="11" spans="1:9" s="18" customFormat="1" ht="19.5" customHeight="1">
      <c r="A11" s="1237"/>
      <c r="B11" s="235" t="s">
        <v>1617</v>
      </c>
      <c r="C11" s="169"/>
      <c r="D11" s="169"/>
      <c r="E11" s="168">
        <v>100</v>
      </c>
      <c r="F11" s="193" t="s">
        <v>9</v>
      </c>
      <c r="G11" s="54"/>
      <c r="H11" s="57"/>
    </row>
    <row r="12" spans="1:9" s="18" customFormat="1" ht="19.5" customHeight="1">
      <c r="A12" s="1237"/>
      <c r="B12" s="236" t="s">
        <v>1618</v>
      </c>
      <c r="C12" s="169"/>
      <c r="D12" s="169"/>
      <c r="E12" s="168">
        <v>110</v>
      </c>
      <c r="F12" s="193" t="s">
        <v>9</v>
      </c>
      <c r="G12" s="54"/>
      <c r="H12" s="57"/>
    </row>
    <row r="13" spans="1:9" s="18" customFormat="1" ht="19.5" customHeight="1">
      <c r="A13" s="1237"/>
      <c r="B13" s="237" t="s">
        <v>1619</v>
      </c>
      <c r="C13" s="238"/>
      <c r="D13" s="239"/>
      <c r="E13" s="230"/>
      <c r="F13" s="193"/>
      <c r="G13" s="54"/>
      <c r="H13" s="57"/>
    </row>
    <row r="14" spans="1:9" s="18" customFormat="1" ht="19.5" customHeight="1">
      <c r="A14" s="1237"/>
      <c r="B14" s="240" t="s">
        <v>130</v>
      </c>
      <c r="C14" s="910"/>
      <c r="D14" s="910"/>
      <c r="E14" s="168" t="s">
        <v>26</v>
      </c>
      <c r="F14" s="193" t="s">
        <v>9</v>
      </c>
      <c r="G14" s="173"/>
      <c r="H14" s="57"/>
    </row>
    <row r="15" spans="1:9" s="18" customFormat="1" ht="19.5" customHeight="1">
      <c r="A15" s="1237"/>
      <c r="B15" s="240" t="s">
        <v>1469</v>
      </c>
      <c r="C15" s="910"/>
      <c r="D15" s="910"/>
      <c r="E15" s="168" t="s">
        <v>2</v>
      </c>
      <c r="F15" s="193" t="s">
        <v>9</v>
      </c>
      <c r="G15" s="173"/>
      <c r="H15" s="57"/>
    </row>
    <row r="16" spans="1:9" s="18" customFormat="1" ht="19.5" customHeight="1">
      <c r="A16" s="1237"/>
      <c r="B16" s="240" t="s">
        <v>1470</v>
      </c>
      <c r="C16" s="169"/>
      <c r="D16" s="169"/>
      <c r="E16" s="168" t="s">
        <v>3</v>
      </c>
      <c r="F16" s="193" t="s">
        <v>9</v>
      </c>
      <c r="G16" s="54"/>
      <c r="H16" s="57"/>
    </row>
    <row r="17" spans="1:9" s="18" customFormat="1" ht="19.5" customHeight="1">
      <c r="A17" s="1237"/>
      <c r="B17" s="240" t="s">
        <v>1471</v>
      </c>
      <c r="C17" s="169"/>
      <c r="D17" s="169"/>
      <c r="E17" s="168" t="s">
        <v>4</v>
      </c>
      <c r="F17" s="193" t="s">
        <v>9</v>
      </c>
      <c r="G17" s="54"/>
      <c r="H17" s="57"/>
    </row>
    <row r="18" spans="1:9" s="18" customFormat="1" ht="19.5" customHeight="1">
      <c r="A18" s="1237"/>
      <c r="B18" s="240" t="s">
        <v>313</v>
      </c>
      <c r="C18" s="169"/>
      <c r="D18" s="169"/>
      <c r="E18" s="168" t="s">
        <v>5</v>
      </c>
      <c r="F18" s="193" t="s">
        <v>9</v>
      </c>
      <c r="G18" s="54"/>
      <c r="H18" s="57"/>
    </row>
    <row r="19" spans="1:9" s="18" customFormat="1" ht="19.5" customHeight="1" thickBot="1">
      <c r="A19" s="1237"/>
      <c r="B19" s="241" t="s">
        <v>1472</v>
      </c>
      <c r="C19" s="169"/>
      <c r="D19" s="169"/>
      <c r="E19" s="168" t="s">
        <v>12</v>
      </c>
      <c r="F19" s="223" t="s">
        <v>9</v>
      </c>
      <c r="G19" s="54"/>
      <c r="H19" s="57"/>
    </row>
    <row r="20" spans="1:9" s="109" customFormat="1" ht="19.5" customHeight="1">
      <c r="A20" s="1237"/>
      <c r="B20" s="1762" t="s">
        <v>1620</v>
      </c>
      <c r="C20" s="351">
        <f>SUM(C11:C19)</f>
        <v>0</v>
      </c>
      <c r="D20" s="351">
        <f>SUM(D11:D19)</f>
        <v>0</v>
      </c>
      <c r="E20" s="963" t="s">
        <v>213</v>
      </c>
      <c r="F20" s="1763" t="s">
        <v>22</v>
      </c>
      <c r="G20" s="54"/>
      <c r="H20" s="57"/>
    </row>
    <row r="21" spans="1:9" s="109" customFormat="1" ht="19.5" customHeight="1">
      <c r="A21" s="1288"/>
      <c r="B21" s="1288"/>
      <c r="C21" s="1288"/>
      <c r="D21" s="1288"/>
      <c r="E21" s="1288"/>
      <c r="F21" s="1288"/>
      <c r="G21" s="1288"/>
      <c r="H21" s="1288"/>
      <c r="I21" s="1288"/>
    </row>
    <row r="22" spans="1:9" s="109" customFormat="1">
      <c r="A22" s="1237"/>
      <c r="B22" s="1217"/>
      <c r="C22" s="1223"/>
      <c r="D22" s="1223"/>
      <c r="E22" s="1734" t="s">
        <v>1683</v>
      </c>
      <c r="F22" s="1734">
        <v>2</v>
      </c>
      <c r="G22" s="54"/>
      <c r="H22" s="136"/>
    </row>
    <row r="23" spans="1:9" s="109" customFormat="1">
      <c r="A23" s="1237">
        <v>2</v>
      </c>
      <c r="B23" s="1222"/>
      <c r="C23" s="1216" t="s">
        <v>379</v>
      </c>
      <c r="D23" s="1216" t="s">
        <v>592</v>
      </c>
      <c r="E23" s="1216" t="s">
        <v>74</v>
      </c>
      <c r="F23" s="1793"/>
      <c r="G23" s="54"/>
      <c r="H23" s="136"/>
    </row>
    <row r="24" spans="1:9" s="109" customFormat="1" ht="15.75" customHeight="1">
      <c r="A24" s="1237"/>
      <c r="B24" s="1228" t="s">
        <v>1127</v>
      </c>
      <c r="C24" s="1219" t="s">
        <v>766</v>
      </c>
      <c r="D24" s="199" t="s">
        <v>1276</v>
      </c>
      <c r="E24" s="206"/>
      <c r="F24" s="1794"/>
      <c r="G24" s="54"/>
      <c r="H24" s="136"/>
    </row>
    <row r="25" spans="1:9" s="18" customFormat="1">
      <c r="A25" s="1237"/>
      <c r="B25" s="1230"/>
      <c r="C25" s="1220" t="s">
        <v>29</v>
      </c>
      <c r="D25" s="404" t="s">
        <v>29</v>
      </c>
      <c r="E25" s="168" t="s">
        <v>75</v>
      </c>
      <c r="F25" s="1795"/>
      <c r="G25" s="54"/>
      <c r="H25" s="57"/>
    </row>
    <row r="26" spans="1:9" s="18" customFormat="1" ht="19.5" customHeight="1">
      <c r="A26" s="1237"/>
      <c r="B26" s="242" t="s">
        <v>1621</v>
      </c>
      <c r="C26" s="184"/>
      <c r="D26" s="184"/>
      <c r="E26" s="168" t="s">
        <v>13</v>
      </c>
      <c r="F26" s="193" t="s">
        <v>9</v>
      </c>
      <c r="G26" s="54"/>
      <c r="H26" s="57"/>
    </row>
    <row r="27" spans="1:9" s="18" customFormat="1" ht="19.5" customHeight="1">
      <c r="A27" s="1237"/>
      <c r="B27" s="236" t="s">
        <v>1622</v>
      </c>
      <c r="C27" s="184"/>
      <c r="D27" s="184"/>
      <c r="E27" s="168" t="s">
        <v>214</v>
      </c>
      <c r="F27" s="193" t="s">
        <v>9</v>
      </c>
      <c r="G27" s="54"/>
      <c r="H27" s="57"/>
    </row>
    <row r="28" spans="1:9" s="18" customFormat="1" ht="19.5" customHeight="1">
      <c r="A28" s="1237"/>
      <c r="B28" s="237" t="s">
        <v>1623</v>
      </c>
      <c r="C28" s="238"/>
      <c r="D28" s="239"/>
      <c r="E28" s="230"/>
      <c r="F28" s="243"/>
      <c r="G28" s="54"/>
      <c r="H28" s="57"/>
    </row>
    <row r="29" spans="1:9" s="18" customFormat="1" ht="19.5" customHeight="1">
      <c r="A29" s="1237"/>
      <c r="B29" s="240" t="s">
        <v>130</v>
      </c>
      <c r="C29" s="911"/>
      <c r="D29" s="911"/>
      <c r="E29" s="168" t="s">
        <v>215</v>
      </c>
      <c r="F29" s="193" t="s">
        <v>9</v>
      </c>
      <c r="G29" s="173"/>
      <c r="H29" s="57"/>
    </row>
    <row r="30" spans="1:9" s="18" customFormat="1" ht="19.5" customHeight="1">
      <c r="A30" s="1237"/>
      <c r="B30" s="240" t="s">
        <v>1469</v>
      </c>
      <c r="C30" s="911"/>
      <c r="D30" s="911"/>
      <c r="E30" s="168" t="s">
        <v>216</v>
      </c>
      <c r="F30" s="193" t="s">
        <v>9</v>
      </c>
      <c r="G30" s="173"/>
      <c r="H30" s="57"/>
    </row>
    <row r="31" spans="1:9" s="18" customFormat="1" ht="19.5" customHeight="1">
      <c r="A31" s="1237"/>
      <c r="B31" s="240" t="s">
        <v>1470</v>
      </c>
      <c r="C31" s="184"/>
      <c r="D31" s="184"/>
      <c r="E31" s="168" t="s">
        <v>217</v>
      </c>
      <c r="F31" s="193" t="s">
        <v>9</v>
      </c>
      <c r="G31" s="54"/>
      <c r="H31" s="57"/>
    </row>
    <row r="32" spans="1:9" s="18" customFormat="1" ht="19.5" customHeight="1">
      <c r="A32" s="1237"/>
      <c r="B32" s="240" t="s">
        <v>1471</v>
      </c>
      <c r="C32" s="184"/>
      <c r="D32" s="184"/>
      <c r="E32" s="168" t="s">
        <v>218</v>
      </c>
      <c r="F32" s="193" t="s">
        <v>9</v>
      </c>
      <c r="G32" s="54"/>
      <c r="H32" s="57"/>
    </row>
    <row r="33" spans="1:9" s="18" customFormat="1" ht="19.5" customHeight="1">
      <c r="A33" s="1237"/>
      <c r="B33" s="244" t="s">
        <v>313</v>
      </c>
      <c r="C33" s="184"/>
      <c r="D33" s="184"/>
      <c r="E33" s="168" t="s">
        <v>219</v>
      </c>
      <c r="F33" s="193" t="s">
        <v>9</v>
      </c>
      <c r="G33" s="54"/>
      <c r="H33" s="57"/>
    </row>
    <row r="34" spans="1:9" s="18" customFormat="1" ht="19.5" customHeight="1" thickBot="1">
      <c r="A34" s="1237"/>
      <c r="B34" s="241" t="s">
        <v>1472</v>
      </c>
      <c r="C34" s="184"/>
      <c r="D34" s="184"/>
      <c r="E34" s="168" t="s">
        <v>220</v>
      </c>
      <c r="F34" s="245" t="s">
        <v>9</v>
      </c>
      <c r="G34" s="54"/>
      <c r="H34" s="57"/>
    </row>
    <row r="35" spans="1:9" s="18" customFormat="1" ht="19.5" customHeight="1">
      <c r="A35" s="1237"/>
      <c r="B35" s="246" t="s">
        <v>1624</v>
      </c>
      <c r="C35" s="209">
        <f>SUM(C29:C34,C26:C27)</f>
        <v>0</v>
      </c>
      <c r="D35" s="209">
        <f>SUM(D29:D34,D26:D27)</f>
        <v>0</v>
      </c>
      <c r="E35" s="168" t="s">
        <v>7</v>
      </c>
      <c r="F35" s="247" t="s">
        <v>22</v>
      </c>
      <c r="G35" s="54"/>
      <c r="H35" s="57"/>
    </row>
    <row r="36" spans="1:9">
      <c r="A36" s="1236"/>
      <c r="B36" s="102"/>
      <c r="C36" s="79"/>
      <c r="D36" s="79"/>
      <c r="E36" s="33"/>
      <c r="F36" s="65"/>
      <c r="G36" s="33"/>
      <c r="H36" s="33"/>
    </row>
    <row r="37" spans="1:9" s="353" customFormat="1">
      <c r="A37" s="1236"/>
      <c r="B37" s="102"/>
      <c r="C37" s="135"/>
      <c r="D37" s="135"/>
      <c r="E37" s="1734" t="s">
        <v>1683</v>
      </c>
      <c r="F37" s="1734">
        <v>3</v>
      </c>
      <c r="G37" s="354"/>
      <c r="H37" s="354"/>
    </row>
    <row r="38" spans="1:9">
      <c r="A38" s="1236">
        <v>3</v>
      </c>
      <c r="B38" s="254"/>
      <c r="C38" s="6" t="s">
        <v>380</v>
      </c>
      <c r="D38" s="6" t="s">
        <v>593</v>
      </c>
      <c r="E38" s="6" t="s">
        <v>74</v>
      </c>
      <c r="F38" s="255"/>
      <c r="G38" s="1643"/>
      <c r="H38" s="1635"/>
      <c r="I38" s="1324"/>
    </row>
    <row r="39" spans="1:9" ht="18.75" customHeight="1">
      <c r="A39" s="1236"/>
      <c r="B39" s="201" t="s">
        <v>1473</v>
      </c>
      <c r="C39" s="256" t="s">
        <v>307</v>
      </c>
      <c r="D39" s="256" t="s">
        <v>308</v>
      </c>
      <c r="E39" s="257"/>
      <c r="F39" s="197" t="s">
        <v>111</v>
      </c>
      <c r="G39" s="33"/>
      <c r="H39" s="65"/>
    </row>
    <row r="40" spans="1:9" ht="13.5" thickBot="1">
      <c r="A40" s="1236"/>
      <c r="B40" s="258"/>
      <c r="C40" s="144" t="s">
        <v>29</v>
      </c>
      <c r="D40" s="144" t="s">
        <v>29</v>
      </c>
      <c r="E40" s="168" t="s">
        <v>75</v>
      </c>
      <c r="F40" s="234" t="s">
        <v>112</v>
      </c>
      <c r="G40" s="33"/>
      <c r="H40" s="65"/>
    </row>
    <row r="41" spans="1:9" s="18" customFormat="1" ht="18.75" customHeight="1">
      <c r="A41" s="1243"/>
      <c r="B41" s="259" t="s">
        <v>1625</v>
      </c>
      <c r="C41" s="169"/>
      <c r="D41" s="169"/>
      <c r="E41" s="168">
        <v>100</v>
      </c>
      <c r="F41" s="185" t="s">
        <v>9</v>
      </c>
      <c r="G41" s="54"/>
      <c r="H41" s="57"/>
    </row>
    <row r="42" spans="1:9" s="18" customFormat="1" ht="18.75" customHeight="1">
      <c r="A42" s="1243"/>
      <c r="B42" s="259" t="s">
        <v>1626</v>
      </c>
      <c r="C42" s="169"/>
      <c r="D42" s="169"/>
      <c r="E42" s="168">
        <v>110</v>
      </c>
      <c r="F42" s="185" t="s">
        <v>9</v>
      </c>
      <c r="G42" s="54"/>
      <c r="H42" s="57"/>
    </row>
    <row r="43" spans="1:9" s="16" customFormat="1" ht="27" customHeight="1">
      <c r="A43" s="1245"/>
      <c r="B43" s="250" t="s">
        <v>1627</v>
      </c>
      <c r="C43" s="169"/>
      <c r="D43" s="169"/>
      <c r="E43" s="168">
        <v>120</v>
      </c>
      <c r="F43" s="185" t="s">
        <v>9</v>
      </c>
      <c r="G43" s="89"/>
      <c r="H43" s="90"/>
    </row>
    <row r="44" spans="1:9" s="16" customFormat="1" ht="31.5" customHeight="1">
      <c r="A44" s="1245"/>
      <c r="B44" s="250" t="s">
        <v>1628</v>
      </c>
      <c r="C44" s="169"/>
      <c r="D44" s="169"/>
      <c r="E44" s="168">
        <v>130</v>
      </c>
      <c r="F44" s="185" t="s">
        <v>9</v>
      </c>
      <c r="G44" s="89"/>
      <c r="H44" s="90"/>
    </row>
    <row r="45" spans="1:9" s="16" customFormat="1" ht="18.75" customHeight="1">
      <c r="A45" s="1245"/>
      <c r="B45" s="252" t="s">
        <v>1629</v>
      </c>
      <c r="C45" s="229"/>
      <c r="D45" s="229"/>
      <c r="E45" s="230"/>
      <c r="F45" s="247" t="s">
        <v>22</v>
      </c>
      <c r="G45" s="89"/>
      <c r="H45" s="90"/>
    </row>
    <row r="46" spans="1:9" s="16" customFormat="1" ht="18.75" customHeight="1">
      <c r="A46" s="1245"/>
      <c r="B46" s="240" t="s">
        <v>130</v>
      </c>
      <c r="C46" s="910"/>
      <c r="D46" s="910"/>
      <c r="E46" s="168" t="s">
        <v>3</v>
      </c>
      <c r="F46" s="185" t="s">
        <v>9</v>
      </c>
      <c r="G46" s="173"/>
      <c r="H46" s="90"/>
    </row>
    <row r="47" spans="1:9" s="16" customFormat="1" ht="18.75" customHeight="1">
      <c r="A47" s="1245"/>
      <c r="B47" s="240" t="s">
        <v>1469</v>
      </c>
      <c r="C47" s="910"/>
      <c r="D47" s="910"/>
      <c r="E47" s="168" t="s">
        <v>4</v>
      </c>
      <c r="F47" s="185" t="s">
        <v>9</v>
      </c>
      <c r="G47" s="173"/>
      <c r="H47" s="90"/>
    </row>
    <row r="48" spans="1:9" s="16" customFormat="1" ht="18.75" customHeight="1">
      <c r="A48" s="1245"/>
      <c r="B48" s="240" t="s">
        <v>1470</v>
      </c>
      <c r="C48" s="169"/>
      <c r="D48" s="169"/>
      <c r="E48" s="168" t="s">
        <v>5</v>
      </c>
      <c r="F48" s="185" t="s">
        <v>9</v>
      </c>
      <c r="G48" s="89"/>
      <c r="H48" s="90"/>
    </row>
    <row r="49" spans="1:8" s="16" customFormat="1" ht="18.75" customHeight="1">
      <c r="A49" s="1245"/>
      <c r="B49" s="240" t="s">
        <v>1471</v>
      </c>
      <c r="C49" s="169"/>
      <c r="D49" s="169"/>
      <c r="E49" s="168" t="s">
        <v>12</v>
      </c>
      <c r="F49" s="185" t="s">
        <v>9</v>
      </c>
      <c r="G49" s="89"/>
      <c r="H49" s="90"/>
    </row>
    <row r="50" spans="1:8" s="16" customFormat="1" ht="18.75" customHeight="1">
      <c r="A50" s="1245"/>
      <c r="B50" s="240" t="s">
        <v>313</v>
      </c>
      <c r="C50" s="169"/>
      <c r="D50" s="169"/>
      <c r="E50" s="168" t="s">
        <v>13</v>
      </c>
      <c r="F50" s="185" t="s">
        <v>9</v>
      </c>
      <c r="G50" s="89"/>
      <c r="H50" s="90"/>
    </row>
    <row r="51" spans="1:8" s="16" customFormat="1" ht="18.75" customHeight="1" thickBot="1">
      <c r="A51" s="1245"/>
      <c r="B51" s="241" t="s">
        <v>1472</v>
      </c>
      <c r="C51" s="169"/>
      <c r="D51" s="169"/>
      <c r="E51" s="168" t="s">
        <v>215</v>
      </c>
      <c r="F51" s="185" t="s">
        <v>9</v>
      </c>
      <c r="G51" s="89"/>
      <c r="H51" s="90"/>
    </row>
    <row r="52" spans="1:8" s="16" customFormat="1" ht="18.75" customHeight="1">
      <c r="A52" s="1245"/>
      <c r="B52" s="1221" t="s">
        <v>1630</v>
      </c>
      <c r="C52" s="209">
        <f>SUM(C41:C44,C46:C51)</f>
        <v>0</v>
      </c>
      <c r="D52" s="209">
        <f>SUM(D41:D44,D46:D51)</f>
        <v>0</v>
      </c>
      <c r="E52" s="963" t="s">
        <v>216</v>
      </c>
      <c r="F52" s="1304"/>
      <c r="G52" s="89"/>
      <c r="H52" s="90"/>
    </row>
    <row r="53" spans="1:8" s="16" customFormat="1" ht="18.75" customHeight="1">
      <c r="A53" s="1245"/>
      <c r="B53" s="1761"/>
      <c r="C53" s="1218"/>
      <c r="D53" s="89"/>
      <c r="E53" s="89"/>
      <c r="F53" s="89"/>
      <c r="G53" s="89"/>
      <c r="H53" s="90"/>
    </row>
    <row r="54" spans="1:8" s="16" customFormat="1">
      <c r="A54" s="1245"/>
      <c r="B54" s="1217"/>
      <c r="C54" s="1226"/>
      <c r="D54" s="1227"/>
      <c r="E54" s="1734" t="s">
        <v>1683</v>
      </c>
      <c r="F54" s="1734">
        <v>4</v>
      </c>
      <c r="G54" s="89"/>
      <c r="H54" s="90"/>
    </row>
    <row r="55" spans="1:8" s="16" customFormat="1">
      <c r="A55" s="1245"/>
      <c r="B55" s="1228"/>
      <c r="C55" s="1216" t="s">
        <v>380</v>
      </c>
      <c r="D55" s="1216" t="s">
        <v>593</v>
      </c>
      <c r="E55" s="1216" t="s">
        <v>74</v>
      </c>
      <c r="F55" s="1796"/>
      <c r="G55" s="89"/>
      <c r="H55" s="90"/>
    </row>
    <row r="56" spans="1:8" s="16" customFormat="1" ht="18.75" customHeight="1">
      <c r="A56" s="1245"/>
      <c r="B56" s="1228" t="s">
        <v>1127</v>
      </c>
      <c r="C56" s="256" t="s">
        <v>307</v>
      </c>
      <c r="D56" s="256" t="s">
        <v>308</v>
      </c>
      <c r="E56" s="257"/>
      <c r="F56" s="1797"/>
      <c r="G56" s="89"/>
      <c r="H56" s="90"/>
    </row>
    <row r="57" spans="1:8" s="16" customFormat="1">
      <c r="A57" s="1245"/>
      <c r="B57" s="1229"/>
      <c r="C57" s="404" t="s">
        <v>29</v>
      </c>
      <c r="D57" s="404" t="s">
        <v>29</v>
      </c>
      <c r="E57" s="168" t="s">
        <v>75</v>
      </c>
      <c r="F57" s="1798"/>
      <c r="G57" s="89"/>
      <c r="H57" s="90"/>
    </row>
    <row r="58" spans="1:8" s="16" customFormat="1" ht="18.75" customHeight="1">
      <c r="A58" s="1245"/>
      <c r="B58" s="1225" t="s">
        <v>1631</v>
      </c>
      <c r="C58" s="1195"/>
      <c r="D58" s="1195"/>
      <c r="E58" s="168" t="s">
        <v>217</v>
      </c>
      <c r="F58" s="251" t="s">
        <v>9</v>
      </c>
      <c r="G58" s="89"/>
      <c r="H58" s="90"/>
    </row>
    <row r="59" spans="1:8" s="16" customFormat="1" ht="18.75" customHeight="1">
      <c r="A59" s="1245"/>
      <c r="B59" s="250" t="s">
        <v>1632</v>
      </c>
      <c r="C59" s="184"/>
      <c r="D59" s="184"/>
      <c r="E59" s="168" t="s">
        <v>218</v>
      </c>
      <c r="F59" s="251" t="s">
        <v>9</v>
      </c>
      <c r="G59" s="89"/>
      <c r="H59" s="90"/>
    </row>
    <row r="60" spans="1:8" s="16" customFormat="1" ht="28.5" customHeight="1">
      <c r="A60" s="1245"/>
      <c r="B60" s="250" t="s">
        <v>1633</v>
      </c>
      <c r="C60" s="184"/>
      <c r="D60" s="184"/>
      <c r="E60" s="168" t="s">
        <v>219</v>
      </c>
      <c r="F60" s="251" t="s">
        <v>9</v>
      </c>
      <c r="G60" s="89"/>
      <c r="H60" s="90"/>
    </row>
    <row r="61" spans="1:8" s="16" customFormat="1" ht="29.25" customHeight="1">
      <c r="A61" s="1245"/>
      <c r="B61" s="250" t="s">
        <v>1634</v>
      </c>
      <c r="C61" s="184"/>
      <c r="D61" s="184"/>
      <c r="E61" s="168" t="s">
        <v>220</v>
      </c>
      <c r="F61" s="251" t="s">
        <v>9</v>
      </c>
      <c r="G61" s="89"/>
      <c r="H61" s="90"/>
    </row>
    <row r="62" spans="1:8" s="16" customFormat="1" ht="18.75" customHeight="1">
      <c r="A62" s="1245"/>
      <c r="B62" s="252" t="s">
        <v>1635</v>
      </c>
      <c r="C62" s="229"/>
      <c r="D62" s="229"/>
      <c r="E62" s="230"/>
      <c r="F62" s="251" t="s">
        <v>9</v>
      </c>
      <c r="G62" s="89"/>
      <c r="H62" s="90"/>
    </row>
    <row r="63" spans="1:8" s="16" customFormat="1" ht="18.75" customHeight="1">
      <c r="A63" s="1245"/>
      <c r="B63" s="240" t="s">
        <v>130</v>
      </c>
      <c r="C63" s="911"/>
      <c r="D63" s="911"/>
      <c r="E63" s="168" t="s">
        <v>7</v>
      </c>
      <c r="F63" s="251" t="s">
        <v>9</v>
      </c>
      <c r="G63" s="173"/>
      <c r="H63" s="90"/>
    </row>
    <row r="64" spans="1:8" s="16" customFormat="1" ht="18.75" customHeight="1">
      <c r="A64" s="1245"/>
      <c r="B64" s="240" t="s">
        <v>1469</v>
      </c>
      <c r="C64" s="911"/>
      <c r="D64" s="911"/>
      <c r="E64" s="168" t="s">
        <v>221</v>
      </c>
      <c r="F64" s="251" t="s">
        <v>9</v>
      </c>
      <c r="G64" s="173"/>
      <c r="H64" s="90"/>
    </row>
    <row r="65" spans="1:8" s="16" customFormat="1" ht="18.75" customHeight="1">
      <c r="A65" s="1245"/>
      <c r="B65" s="240" t="s">
        <v>1470</v>
      </c>
      <c r="C65" s="184"/>
      <c r="D65" s="184"/>
      <c r="E65" s="168" t="s">
        <v>222</v>
      </c>
      <c r="F65" s="251" t="s">
        <v>9</v>
      </c>
      <c r="G65" s="89"/>
      <c r="H65" s="90"/>
    </row>
    <row r="66" spans="1:8" s="16" customFormat="1" ht="18.75" customHeight="1">
      <c r="A66" s="1245"/>
      <c r="B66" s="240" t="s">
        <v>1471</v>
      </c>
      <c r="C66" s="184"/>
      <c r="D66" s="184"/>
      <c r="E66" s="168" t="s">
        <v>223</v>
      </c>
      <c r="F66" s="251" t="s">
        <v>9</v>
      </c>
      <c r="G66" s="89"/>
      <c r="H66" s="90"/>
    </row>
    <row r="67" spans="1:8" s="16" customFormat="1" ht="18.75" customHeight="1">
      <c r="A67" s="1245"/>
      <c r="B67" s="240" t="s">
        <v>313</v>
      </c>
      <c r="C67" s="184"/>
      <c r="D67" s="184"/>
      <c r="E67" s="168" t="s">
        <v>224</v>
      </c>
      <c r="F67" s="251" t="s">
        <v>9</v>
      </c>
      <c r="G67" s="89"/>
      <c r="H67" s="90"/>
    </row>
    <row r="68" spans="1:8" s="18" customFormat="1" ht="18.75" customHeight="1" thickBot="1">
      <c r="A68" s="1245"/>
      <c r="B68" s="241" t="s">
        <v>1472</v>
      </c>
      <c r="C68" s="184"/>
      <c r="D68" s="184"/>
      <c r="E68" s="168" t="s">
        <v>225</v>
      </c>
      <c r="F68" s="253" t="s">
        <v>9</v>
      </c>
      <c r="G68" s="54"/>
      <c r="H68" s="57"/>
    </row>
    <row r="69" spans="1:8" ht="18.75" customHeight="1">
      <c r="A69" s="1236"/>
      <c r="B69" s="246" t="s">
        <v>1636</v>
      </c>
      <c r="C69" s="209">
        <f>SUM(C58:C61,C63:C68)</f>
        <v>0</v>
      </c>
      <c r="D69" s="209">
        <f>SUM(D58:D61,D63:D68)</f>
        <v>0</v>
      </c>
      <c r="E69" s="168" t="s">
        <v>226</v>
      </c>
      <c r="F69" s="251" t="s">
        <v>9</v>
      </c>
      <c r="G69" s="33"/>
      <c r="H69" s="33"/>
    </row>
    <row r="70" spans="1:8">
      <c r="A70" s="1236"/>
      <c r="B70" s="49"/>
      <c r="C70" s="59"/>
      <c r="D70" s="57"/>
      <c r="E70" s="33"/>
      <c r="F70" s="77"/>
      <c r="G70" s="33"/>
      <c r="H70" s="33"/>
    </row>
  </sheetData>
  <sheetProtection password="D5A2" sheet="1" objects="1" scenarios="1"/>
  <customSheetViews>
    <customSheetView guid="{E4F26FFA-5313-49C9-9365-CBA576C57791}" scale="85" showGridLines="0" fitToPage="1" showRuler="0">
      <selection activeCell="B12" sqref="B12"/>
      <pageMargins left="0.74803149606299213" right="0.74803149606299213" top="0.98425196850393704" bottom="0.98425196850393704" header="0.51181102362204722" footer="0.51181102362204722"/>
      <pageSetup paperSize="9" scale="69" orientation="portrait" horizontalDpi="300" verticalDpi="300" r:id="rId1"/>
      <headerFooter alignWithMargins="0"/>
    </customSheetView>
  </customSheetViews>
  <mergeCells count="2">
    <mergeCell ref="F23:F25"/>
    <mergeCell ref="F55:F57"/>
  </mergeCells>
  <phoneticPr fontId="0" type="noConversion"/>
  <printOptions gridLinesSet="0"/>
  <pageMargins left="0.25" right="0.25" top="0.75" bottom="0.75" header="0.3" footer="0.3"/>
  <pageSetup paperSize="9" scale="61" orientation="portrait" horizontalDpi="300" verticalDpi="300" r:id="rId2"/>
  <headerFooter alignWithMargins="0"/>
  <ignoredErrors>
    <ignoredError sqref="C10:D10 C40:D40 E26:E35 E58:E69 E14:E20 E46:E52"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2">
    <pageSetUpPr fitToPage="1"/>
  </sheetPr>
  <dimension ref="A1:G73"/>
  <sheetViews>
    <sheetView showGridLines="0" zoomScale="80" zoomScaleNormal="80" workbookViewId="0">
      <selection activeCell="B4" sqref="B4"/>
    </sheetView>
  </sheetViews>
  <sheetFormatPr defaultColWidth="10.7109375" defaultRowHeight="12.75"/>
  <cols>
    <col min="1" max="1" width="7.140625" style="1239" customWidth="1"/>
    <col min="2" max="2" width="72.42578125" style="19" customWidth="1"/>
    <col min="3" max="7" width="12.85546875" style="17" customWidth="1"/>
    <col min="8" max="16384" width="10.7109375" style="17"/>
  </cols>
  <sheetData>
    <row r="1" spans="1:6" ht="15.75">
      <c r="A1" s="1236"/>
      <c r="B1" s="1257" t="s">
        <v>1138</v>
      </c>
      <c r="C1" s="33"/>
      <c r="D1" s="33"/>
      <c r="E1" s="33"/>
      <c r="F1" s="33"/>
    </row>
    <row r="2" spans="1:6">
      <c r="A2" s="1236"/>
      <c r="B2" s="42"/>
      <c r="C2" s="33"/>
      <c r="D2" s="33"/>
      <c r="E2" s="33"/>
      <c r="F2" s="33"/>
    </row>
    <row r="3" spans="1:6">
      <c r="A3" s="1236"/>
      <c r="B3" s="43" t="s">
        <v>1506</v>
      </c>
      <c r="C3" s="33"/>
      <c r="D3" s="33"/>
      <c r="E3" s="33"/>
      <c r="F3" s="33"/>
    </row>
    <row r="4" spans="1:6">
      <c r="A4" s="1236"/>
      <c r="B4" s="100" t="s">
        <v>518</v>
      </c>
      <c r="C4" s="33"/>
      <c r="D4" s="33"/>
      <c r="E4" s="33"/>
      <c r="F4" s="33"/>
    </row>
    <row r="5" spans="1:6">
      <c r="A5" s="1236"/>
      <c r="B5" s="33"/>
      <c r="C5" s="33"/>
      <c r="D5" s="33"/>
      <c r="E5" s="33"/>
      <c r="F5" s="33"/>
    </row>
    <row r="6" spans="1:6">
      <c r="A6" s="1237"/>
      <c r="B6" s="43" t="s">
        <v>42</v>
      </c>
      <c r="C6" s="33"/>
      <c r="D6" s="33"/>
      <c r="E6" s="33"/>
      <c r="F6" s="33"/>
    </row>
    <row r="7" spans="1:6">
      <c r="A7" s="1237"/>
      <c r="B7" s="37"/>
      <c r="C7" s="33"/>
      <c r="D7" s="78"/>
      <c r="E7" s="1734" t="s">
        <v>1683</v>
      </c>
      <c r="F7" s="1734">
        <v>1</v>
      </c>
    </row>
    <row r="8" spans="1:6">
      <c r="A8" s="1237">
        <v>1</v>
      </c>
      <c r="B8" s="458"/>
      <c r="C8" s="3" t="s">
        <v>406</v>
      </c>
      <c r="D8" s="1216" t="s">
        <v>407</v>
      </c>
      <c r="E8" s="3" t="s">
        <v>74</v>
      </c>
      <c r="F8" s="427"/>
    </row>
    <row r="9" spans="1:6">
      <c r="A9" s="1237"/>
      <c r="B9" s="330" t="s">
        <v>1474</v>
      </c>
      <c r="C9" s="368" t="s">
        <v>1509</v>
      </c>
      <c r="D9" s="368" t="s">
        <v>1178</v>
      </c>
      <c r="E9" s="424"/>
      <c r="F9" s="382" t="s">
        <v>111</v>
      </c>
    </row>
    <row r="10" spans="1:6">
      <c r="A10" s="1237"/>
      <c r="B10" s="300"/>
      <c r="C10" s="359" t="s">
        <v>76</v>
      </c>
      <c r="D10" s="367" t="s">
        <v>76</v>
      </c>
      <c r="E10" s="4" t="s">
        <v>75</v>
      </c>
      <c r="F10" s="382" t="s">
        <v>112</v>
      </c>
    </row>
    <row r="11" spans="1:6" s="18" customFormat="1" ht="18.75" customHeight="1">
      <c r="A11" s="1237"/>
      <c r="B11" s="321" t="s">
        <v>176</v>
      </c>
      <c r="C11" s="352"/>
      <c r="D11" s="320"/>
      <c r="E11" s="4">
        <v>100</v>
      </c>
      <c r="F11" s="377" t="s">
        <v>77</v>
      </c>
    </row>
    <row r="12" spans="1:6" s="18" customFormat="1" ht="18.75" customHeight="1" thickBot="1">
      <c r="A12" s="1237"/>
      <c r="B12" s="319" t="s">
        <v>192</v>
      </c>
      <c r="C12" s="352"/>
      <c r="D12" s="320"/>
      <c r="E12" s="4" t="s">
        <v>25</v>
      </c>
      <c r="F12" s="377" t="s">
        <v>77</v>
      </c>
    </row>
    <row r="13" spans="1:6" s="18" customFormat="1" ht="18.75" customHeight="1">
      <c r="A13" s="1237"/>
      <c r="B13" s="459" t="s">
        <v>94</v>
      </c>
      <c r="C13" s="351">
        <f>SUM(C11:C12)</f>
        <v>0</v>
      </c>
      <c r="D13" s="351">
        <f>SUM(D11:D12)</f>
        <v>0</v>
      </c>
      <c r="E13" s="4" t="s">
        <v>26</v>
      </c>
      <c r="F13" s="377" t="s">
        <v>77</v>
      </c>
    </row>
    <row r="14" spans="1:6">
      <c r="A14" s="1237"/>
      <c r="B14" s="33"/>
      <c r="C14" s="33"/>
      <c r="D14" s="33"/>
      <c r="E14" s="33"/>
      <c r="F14" s="33"/>
    </row>
    <row r="15" spans="1:6" customFormat="1">
      <c r="A15" s="1237"/>
      <c r="B15" s="1632"/>
      <c r="E15" s="1734" t="s">
        <v>1683</v>
      </c>
      <c r="F15" s="1734">
        <v>3</v>
      </c>
    </row>
    <row r="16" spans="1:6" s="29" customFormat="1">
      <c r="A16" s="1237">
        <v>3</v>
      </c>
      <c r="B16" s="461"/>
      <c r="C16" s="1319" t="s">
        <v>594</v>
      </c>
      <c r="D16" s="1320" t="s">
        <v>408</v>
      </c>
      <c r="E16" s="1319" t="s">
        <v>74</v>
      </c>
      <c r="F16" s="462"/>
    </row>
    <row r="17" spans="1:7" s="29" customFormat="1">
      <c r="A17" s="1237"/>
      <c r="B17" s="342" t="s">
        <v>1265</v>
      </c>
      <c r="C17" s="368" t="s">
        <v>1509</v>
      </c>
      <c r="D17" s="368" t="s">
        <v>1178</v>
      </c>
      <c r="E17" s="463"/>
      <c r="F17" s="464" t="s">
        <v>111</v>
      </c>
    </row>
    <row r="18" spans="1:7" s="758" customFormat="1" ht="48.75" customHeight="1">
      <c r="A18" s="1237"/>
      <c r="B18" s="332"/>
      <c r="C18" s="864" t="s">
        <v>94</v>
      </c>
      <c r="D18" s="864" t="s">
        <v>94</v>
      </c>
      <c r="E18" s="865"/>
      <c r="F18" s="866"/>
    </row>
    <row r="19" spans="1:7" s="29" customFormat="1" ht="13.5" thickBot="1">
      <c r="A19" s="1237"/>
      <c r="B19" s="465"/>
      <c r="C19" s="360" t="s">
        <v>76</v>
      </c>
      <c r="D19" s="152" t="s">
        <v>76</v>
      </c>
      <c r="E19" s="4" t="s">
        <v>75</v>
      </c>
      <c r="F19" s="466" t="s">
        <v>112</v>
      </c>
    </row>
    <row r="20" spans="1:7" s="29" customFormat="1">
      <c r="A20" s="1237"/>
      <c r="B20" s="1152"/>
      <c r="C20" s="931"/>
      <c r="D20" s="931"/>
      <c r="E20" s="1090"/>
      <c r="F20" s="1264"/>
    </row>
    <row r="21" spans="1:7" s="29" customFormat="1" ht="18.75" customHeight="1">
      <c r="A21" s="1237"/>
      <c r="B21" s="1337" t="s">
        <v>1212</v>
      </c>
      <c r="C21" s="1094">
        <f>SUM(C23:C25)</f>
        <v>0</v>
      </c>
      <c r="D21" s="1094">
        <f>SUM(D23:D25)</f>
        <v>0</v>
      </c>
      <c r="E21" s="4">
        <v>110</v>
      </c>
      <c r="F21" s="377" t="s">
        <v>141</v>
      </c>
      <c r="G21" s="173"/>
    </row>
    <row r="22" spans="1:7" s="29" customFormat="1" ht="18.75" customHeight="1">
      <c r="A22" s="1237"/>
      <c r="B22" s="467" t="s">
        <v>1151</v>
      </c>
      <c r="C22" s="418"/>
      <c r="D22" s="1265"/>
      <c r="E22" s="1266"/>
      <c r="F22" s="469"/>
    </row>
    <row r="23" spans="1:7" s="29" customFormat="1" ht="18.75" customHeight="1">
      <c r="A23" s="1237"/>
      <c r="B23" s="470" t="s">
        <v>165</v>
      </c>
      <c r="C23" s="352"/>
      <c r="D23" s="320"/>
      <c r="E23" s="4">
        <v>120</v>
      </c>
      <c r="F23" s="377" t="s">
        <v>77</v>
      </c>
    </row>
    <row r="24" spans="1:7" s="29" customFormat="1" ht="18.75" customHeight="1">
      <c r="A24" s="1237"/>
      <c r="B24" s="470" t="s">
        <v>166</v>
      </c>
      <c r="C24" s="352"/>
      <c r="D24" s="320"/>
      <c r="E24" s="4">
        <v>130</v>
      </c>
      <c r="F24" s="377" t="s">
        <v>77</v>
      </c>
    </row>
    <row r="25" spans="1:7" s="29" customFormat="1" ht="18.75" customHeight="1">
      <c r="A25" s="1237"/>
      <c r="B25" s="470" t="s">
        <v>167</v>
      </c>
      <c r="C25" s="352"/>
      <c r="D25" s="320"/>
      <c r="E25" s="4">
        <v>140</v>
      </c>
      <c r="F25" s="377" t="s">
        <v>77</v>
      </c>
    </row>
    <row r="26" spans="1:7" s="29" customFormat="1" ht="18.75" customHeight="1" thickBot="1">
      <c r="A26" s="1237"/>
      <c r="B26" s="1338" t="s">
        <v>95</v>
      </c>
      <c r="C26" s="352"/>
      <c r="D26" s="320"/>
      <c r="E26" s="4">
        <v>150</v>
      </c>
      <c r="F26" s="377" t="s">
        <v>37</v>
      </c>
    </row>
    <row r="27" spans="1:7" s="29" customFormat="1" ht="18.75" customHeight="1">
      <c r="A27" s="1237"/>
      <c r="B27" s="378" t="s">
        <v>1213</v>
      </c>
      <c r="C27" s="351">
        <f>C26+C21</f>
        <v>0</v>
      </c>
      <c r="D27" s="351">
        <f>D26+D21</f>
        <v>0</v>
      </c>
      <c r="E27" s="4">
        <v>160</v>
      </c>
      <c r="F27" s="377" t="s">
        <v>141</v>
      </c>
    </row>
    <row r="28" spans="1:7" s="29" customFormat="1" ht="18.75" customHeight="1">
      <c r="A28" s="1237"/>
      <c r="B28" s="470" t="s">
        <v>165</v>
      </c>
      <c r="C28" s="1353">
        <f>C27-SUM(C29:C30)</f>
        <v>0</v>
      </c>
      <c r="D28" s="314">
        <f>D27-SUM(D29:D30)</f>
        <v>0</v>
      </c>
      <c r="E28" s="4">
        <v>170</v>
      </c>
      <c r="F28" s="377" t="s">
        <v>77</v>
      </c>
    </row>
    <row r="29" spans="1:7" s="29" customFormat="1" ht="18.75" customHeight="1">
      <c r="A29" s="1237"/>
      <c r="B29" s="470" t="s">
        <v>166</v>
      </c>
      <c r="C29" s="352"/>
      <c r="D29" s="320"/>
      <c r="E29" s="4">
        <v>180</v>
      </c>
      <c r="F29" s="377" t="s">
        <v>77</v>
      </c>
    </row>
    <row r="30" spans="1:7" s="29" customFormat="1" ht="18.75" customHeight="1">
      <c r="A30" s="1237"/>
      <c r="B30" s="1339" t="s">
        <v>167</v>
      </c>
      <c r="C30" s="352"/>
      <c r="D30" s="320"/>
      <c r="E30" s="4">
        <v>190</v>
      </c>
      <c r="F30" s="377" t="s">
        <v>77</v>
      </c>
    </row>
    <row r="31" spans="1:7" s="29" customFormat="1">
      <c r="A31" s="1237"/>
      <c r="B31" s="1152"/>
      <c r="C31" s="931"/>
      <c r="D31" s="931"/>
      <c r="E31" s="1090"/>
      <c r="F31" s="1264"/>
    </row>
    <row r="32" spans="1:7" s="29" customFormat="1" ht="18.75" customHeight="1">
      <c r="A32" s="1237"/>
      <c r="B32" s="1337" t="s">
        <v>1214</v>
      </c>
      <c r="C32" s="1094">
        <f>SUM(C34:C36)</f>
        <v>0</v>
      </c>
      <c r="D32" s="1094">
        <f>SUM(D34:D36)</f>
        <v>0</v>
      </c>
      <c r="E32" s="4" t="s">
        <v>219</v>
      </c>
      <c r="F32" s="377" t="s">
        <v>141</v>
      </c>
      <c r="G32" s="1014"/>
    </row>
    <row r="33" spans="1:7" s="29" customFormat="1" ht="18.75" customHeight="1">
      <c r="A33" s="1237"/>
      <c r="B33" s="467" t="s">
        <v>1151</v>
      </c>
      <c r="C33" s="418"/>
      <c r="D33" s="1265"/>
      <c r="E33" s="1266"/>
      <c r="F33" s="469"/>
    </row>
    <row r="34" spans="1:7" s="29" customFormat="1" ht="18.75" customHeight="1">
      <c r="A34" s="1237"/>
      <c r="B34" s="470" t="s">
        <v>165</v>
      </c>
      <c r="C34" s="352"/>
      <c r="D34" s="320"/>
      <c r="E34" s="4" t="s">
        <v>7</v>
      </c>
      <c r="F34" s="377" t="s">
        <v>77</v>
      </c>
    </row>
    <row r="35" spans="1:7" s="29" customFormat="1" ht="18.75" customHeight="1">
      <c r="A35" s="1237"/>
      <c r="B35" s="470" t="s">
        <v>166</v>
      </c>
      <c r="C35" s="352"/>
      <c r="D35" s="320"/>
      <c r="E35" s="4" t="s">
        <v>222</v>
      </c>
      <c r="F35" s="377" t="s">
        <v>77</v>
      </c>
    </row>
    <row r="36" spans="1:7" s="29" customFormat="1" ht="18.75" customHeight="1">
      <c r="A36" s="1237"/>
      <c r="B36" s="470" t="s">
        <v>167</v>
      </c>
      <c r="C36" s="352"/>
      <c r="D36" s="320"/>
      <c r="E36" s="4" t="s">
        <v>224</v>
      </c>
      <c r="F36" s="377" t="s">
        <v>77</v>
      </c>
    </row>
    <row r="37" spans="1:7" s="29" customFormat="1" ht="18.75" customHeight="1" thickBot="1">
      <c r="A37" s="1237"/>
      <c r="B37" s="1338" t="s">
        <v>95</v>
      </c>
      <c r="C37" s="352"/>
      <c r="D37" s="320"/>
      <c r="E37" s="4" t="s">
        <v>226</v>
      </c>
      <c r="F37" s="377" t="s">
        <v>37</v>
      </c>
    </row>
    <row r="38" spans="1:7" s="29" customFormat="1" ht="18.75" customHeight="1">
      <c r="A38" s="1237"/>
      <c r="B38" s="378" t="s">
        <v>1215</v>
      </c>
      <c r="C38" s="351">
        <f>C37+C32</f>
        <v>0</v>
      </c>
      <c r="D38" s="351">
        <f>D37+D32</f>
        <v>0</v>
      </c>
      <c r="E38" s="4" t="s">
        <v>228</v>
      </c>
      <c r="F38" s="377" t="s">
        <v>141</v>
      </c>
    </row>
    <row r="39" spans="1:7" s="29" customFormat="1" ht="18.75" customHeight="1">
      <c r="A39" s="1237"/>
      <c r="B39" s="470" t="s">
        <v>165</v>
      </c>
      <c r="C39" s="1353">
        <f>C38-SUM(C40:C41)</f>
        <v>0</v>
      </c>
      <c r="D39" s="314">
        <f>D38-SUM(D40:D41)</f>
        <v>0</v>
      </c>
      <c r="E39" s="4" t="s">
        <v>230</v>
      </c>
      <c r="F39" s="377" t="s">
        <v>77</v>
      </c>
    </row>
    <row r="40" spans="1:7" s="29" customFormat="1" ht="18.75" customHeight="1">
      <c r="A40" s="1237"/>
      <c r="B40" s="470" t="s">
        <v>166</v>
      </c>
      <c r="C40" s="352"/>
      <c r="D40" s="320"/>
      <c r="E40" s="4" t="s">
        <v>232</v>
      </c>
      <c r="F40" s="377" t="s">
        <v>77</v>
      </c>
    </row>
    <row r="41" spans="1:7" s="29" customFormat="1" ht="18.75" customHeight="1">
      <c r="A41" s="1237"/>
      <c r="B41" s="1339" t="s">
        <v>167</v>
      </c>
      <c r="C41" s="352"/>
      <c r="D41" s="320"/>
      <c r="E41" s="4" t="s">
        <v>234</v>
      </c>
      <c r="F41" s="377" t="s">
        <v>77</v>
      </c>
    </row>
    <row r="42" spans="1:7" s="29" customFormat="1">
      <c r="A42" s="1237"/>
      <c r="B42" s="1152"/>
      <c r="C42" s="931"/>
      <c r="D42" s="931"/>
      <c r="E42" s="1090"/>
      <c r="F42" s="1264"/>
    </row>
    <row r="43" spans="1:7" s="29" customFormat="1" ht="18.75" customHeight="1">
      <c r="A43" s="1237"/>
      <c r="B43" s="1337" t="s">
        <v>1216</v>
      </c>
      <c r="C43" s="1094">
        <f>SUM(C45:C47)</f>
        <v>0</v>
      </c>
      <c r="D43" s="1094">
        <f>SUM(D45:D47)</f>
        <v>0</v>
      </c>
      <c r="E43" s="4" t="s">
        <v>14</v>
      </c>
      <c r="F43" s="377" t="s">
        <v>141</v>
      </c>
      <c r="G43" s="1014"/>
    </row>
    <row r="44" spans="1:7" s="29" customFormat="1" ht="18.75" customHeight="1">
      <c r="A44" s="1237"/>
      <c r="B44" s="467" t="s">
        <v>1151</v>
      </c>
      <c r="C44" s="418"/>
      <c r="D44" s="1265"/>
      <c r="E44" s="1266"/>
      <c r="F44" s="469"/>
    </row>
    <row r="45" spans="1:7" s="29" customFormat="1" ht="18.75" customHeight="1">
      <c r="A45" s="1237"/>
      <c r="B45" s="470" t="s">
        <v>165</v>
      </c>
      <c r="C45" s="352"/>
      <c r="D45" s="320"/>
      <c r="E45" s="4" t="s">
        <v>239</v>
      </c>
      <c r="F45" s="377" t="s">
        <v>77</v>
      </c>
    </row>
    <row r="46" spans="1:7" s="29" customFormat="1" ht="18.75" customHeight="1">
      <c r="A46" s="1237"/>
      <c r="B46" s="470" t="s">
        <v>166</v>
      </c>
      <c r="C46" s="352"/>
      <c r="D46" s="320"/>
      <c r="E46" s="4" t="s">
        <v>394</v>
      </c>
      <c r="F46" s="377" t="s">
        <v>77</v>
      </c>
    </row>
    <row r="47" spans="1:7" s="29" customFormat="1" ht="18.75" customHeight="1">
      <c r="A47" s="1237"/>
      <c r="B47" s="470" t="s">
        <v>167</v>
      </c>
      <c r="C47" s="352"/>
      <c r="D47" s="320"/>
      <c r="E47" s="4" t="s">
        <v>418</v>
      </c>
      <c r="F47" s="377" t="s">
        <v>77</v>
      </c>
    </row>
    <row r="48" spans="1:7" s="29" customFormat="1" ht="18.75" customHeight="1" thickBot="1">
      <c r="A48" s="1237"/>
      <c r="B48" s="1338" t="s">
        <v>95</v>
      </c>
      <c r="C48" s="352"/>
      <c r="D48" s="320"/>
      <c r="E48" s="4" t="s">
        <v>448</v>
      </c>
      <c r="F48" s="377" t="s">
        <v>37</v>
      </c>
    </row>
    <row r="49" spans="1:7" s="29" customFormat="1" ht="18.75" customHeight="1">
      <c r="A49" s="1237"/>
      <c r="B49" s="378" t="s">
        <v>1217</v>
      </c>
      <c r="C49" s="351">
        <f>C48+C43</f>
        <v>0</v>
      </c>
      <c r="D49" s="351">
        <f>D48+D43</f>
        <v>0</v>
      </c>
      <c r="E49" s="4" t="s">
        <v>623</v>
      </c>
      <c r="F49" s="377" t="s">
        <v>141</v>
      </c>
    </row>
    <row r="50" spans="1:7" s="29" customFormat="1" ht="18.75" customHeight="1">
      <c r="A50" s="1237"/>
      <c r="B50" s="470" t="s">
        <v>165</v>
      </c>
      <c r="C50" s="1353">
        <f>C49-SUM(C51:C52)</f>
        <v>0</v>
      </c>
      <c r="D50" s="314">
        <f>D49-SUM(D51:D52)</f>
        <v>0</v>
      </c>
      <c r="E50" s="4" t="s">
        <v>625</v>
      </c>
      <c r="F50" s="377" t="s">
        <v>77</v>
      </c>
    </row>
    <row r="51" spans="1:7" s="29" customFormat="1" ht="18.75" customHeight="1">
      <c r="A51" s="1237"/>
      <c r="B51" s="470" t="s">
        <v>166</v>
      </c>
      <c r="C51" s="352"/>
      <c r="D51" s="320"/>
      <c r="E51" s="4" t="s">
        <v>627</v>
      </c>
      <c r="F51" s="377" t="s">
        <v>77</v>
      </c>
    </row>
    <row r="52" spans="1:7" s="29" customFormat="1" ht="18.75" customHeight="1">
      <c r="A52" s="1237"/>
      <c r="B52" s="1339" t="s">
        <v>167</v>
      </c>
      <c r="C52" s="352"/>
      <c r="D52" s="320"/>
      <c r="E52" s="4" t="s">
        <v>629</v>
      </c>
      <c r="F52" s="377" t="s">
        <v>77</v>
      </c>
    </row>
    <row r="53" spans="1:7" s="29" customFormat="1">
      <c r="A53" s="1237"/>
      <c r="B53" s="1152"/>
      <c r="C53" s="931"/>
      <c r="D53" s="931"/>
      <c r="E53" s="1090"/>
      <c r="F53" s="1264"/>
    </row>
    <row r="54" spans="1:7" s="29" customFormat="1" ht="18.75" customHeight="1">
      <c r="A54" s="1237"/>
      <c r="B54" s="1337" t="s">
        <v>1218</v>
      </c>
      <c r="C54" s="1094">
        <f>SUM(C56:C58)</f>
        <v>0</v>
      </c>
      <c r="D54" s="1094">
        <f>SUM(D56:D58)</f>
        <v>0</v>
      </c>
      <c r="E54" s="4" t="s">
        <v>647</v>
      </c>
      <c r="F54" s="377" t="s">
        <v>141</v>
      </c>
      <c r="G54" s="1014"/>
    </row>
    <row r="55" spans="1:7" s="29" customFormat="1" ht="18.75" customHeight="1">
      <c r="A55" s="1237"/>
      <c r="B55" s="467" t="s">
        <v>1151</v>
      </c>
      <c r="C55" s="418"/>
      <c r="D55" s="1265"/>
      <c r="E55" s="1266"/>
      <c r="F55" s="469"/>
    </row>
    <row r="56" spans="1:7" s="29" customFormat="1" ht="18.75" customHeight="1">
      <c r="A56" s="1237"/>
      <c r="B56" s="470" t="s">
        <v>165</v>
      </c>
      <c r="C56" s="352"/>
      <c r="D56" s="320"/>
      <c r="E56" s="4" t="s">
        <v>808</v>
      </c>
      <c r="F56" s="377" t="s">
        <v>77</v>
      </c>
    </row>
    <row r="57" spans="1:7" s="29" customFormat="1" ht="18.75" customHeight="1">
      <c r="A57" s="1237"/>
      <c r="B57" s="470" t="s">
        <v>166</v>
      </c>
      <c r="C57" s="352"/>
      <c r="D57" s="320"/>
      <c r="E57" s="4" t="s">
        <v>809</v>
      </c>
      <c r="F57" s="377" t="s">
        <v>77</v>
      </c>
    </row>
    <row r="58" spans="1:7" s="29" customFormat="1" ht="18.75" customHeight="1">
      <c r="A58" s="1237"/>
      <c r="B58" s="470" t="s">
        <v>167</v>
      </c>
      <c r="C58" s="352"/>
      <c r="D58" s="320"/>
      <c r="E58" s="4" t="s">
        <v>810</v>
      </c>
      <c r="F58" s="377" t="s">
        <v>77</v>
      </c>
    </row>
    <row r="59" spans="1:7" s="29" customFormat="1" ht="18.75" customHeight="1" thickBot="1">
      <c r="A59" s="1237"/>
      <c r="B59" s="1338" t="s">
        <v>95</v>
      </c>
      <c r="C59" s="352"/>
      <c r="D59" s="320"/>
      <c r="E59" s="4" t="s">
        <v>811</v>
      </c>
      <c r="F59" s="377" t="s">
        <v>37</v>
      </c>
    </row>
    <row r="60" spans="1:7" s="29" customFormat="1" ht="18.75" customHeight="1">
      <c r="A60" s="1237"/>
      <c r="B60" s="378" t="s">
        <v>1219</v>
      </c>
      <c r="C60" s="351">
        <f>C59+C54</f>
        <v>0</v>
      </c>
      <c r="D60" s="351">
        <f>D59+D54</f>
        <v>0</v>
      </c>
      <c r="E60" s="4" t="s">
        <v>812</v>
      </c>
      <c r="F60" s="377" t="s">
        <v>141</v>
      </c>
    </row>
    <row r="61" spans="1:7" s="29" customFormat="1" ht="18.75" customHeight="1">
      <c r="A61" s="1237"/>
      <c r="B61" s="470" t="s">
        <v>165</v>
      </c>
      <c r="C61" s="1353">
        <f>C60-SUM(C62:C63)</f>
        <v>0</v>
      </c>
      <c r="D61" s="314">
        <f>D60-SUM(D62:D63)</f>
        <v>0</v>
      </c>
      <c r="E61" s="4" t="s">
        <v>845</v>
      </c>
      <c r="F61" s="377" t="s">
        <v>77</v>
      </c>
    </row>
    <row r="62" spans="1:7" s="29" customFormat="1" ht="18.75" customHeight="1">
      <c r="A62" s="1237"/>
      <c r="B62" s="470" t="s">
        <v>166</v>
      </c>
      <c r="C62" s="352"/>
      <c r="D62" s="320"/>
      <c r="E62" s="4" t="s">
        <v>918</v>
      </c>
      <c r="F62" s="377" t="s">
        <v>77</v>
      </c>
    </row>
    <row r="63" spans="1:7" s="29" customFormat="1" ht="18.75" customHeight="1">
      <c r="A63" s="1237"/>
      <c r="B63" s="1340" t="s">
        <v>167</v>
      </c>
      <c r="C63" s="352"/>
      <c r="D63" s="320"/>
      <c r="E63" s="4" t="s">
        <v>1134</v>
      </c>
      <c r="F63" s="377" t="s">
        <v>77</v>
      </c>
    </row>
    <row r="64" spans="1:7" s="29" customFormat="1" ht="20.25" customHeight="1" thickBot="1">
      <c r="A64" s="1237"/>
      <c r="B64" s="1267"/>
      <c r="C64" s="1263"/>
      <c r="D64" s="621"/>
      <c r="E64" s="621"/>
      <c r="F64" s="622"/>
    </row>
    <row r="65" spans="1:7" s="29" customFormat="1" ht="18.75" customHeight="1" thickBot="1">
      <c r="A65" s="1288"/>
      <c r="B65" s="378" t="s">
        <v>1248</v>
      </c>
      <c r="C65" s="248">
        <f t="shared" ref="C65:D68" si="0">C27+C38+C49+C60</f>
        <v>0</v>
      </c>
      <c r="D65" s="248">
        <f t="shared" si="0"/>
        <v>0</v>
      </c>
      <c r="E65" s="4" t="s">
        <v>1137</v>
      </c>
      <c r="F65" s="377" t="s">
        <v>141</v>
      </c>
    </row>
    <row r="66" spans="1:7" s="29" customFormat="1" ht="18.75" customHeight="1">
      <c r="A66" s="1288"/>
      <c r="B66" s="470" t="s">
        <v>165</v>
      </c>
      <c r="C66" s="1380">
        <f t="shared" si="0"/>
        <v>0</v>
      </c>
      <c r="D66" s="1380">
        <f t="shared" si="0"/>
        <v>0</v>
      </c>
      <c r="E66" s="4" t="s">
        <v>1232</v>
      </c>
      <c r="F66" s="377" t="s">
        <v>77</v>
      </c>
    </row>
    <row r="67" spans="1:7" s="29" customFormat="1" ht="18.75" customHeight="1">
      <c r="A67" s="1288"/>
      <c r="B67" s="470" t="s">
        <v>166</v>
      </c>
      <c r="C67" s="1353">
        <f t="shared" si="0"/>
        <v>0</v>
      </c>
      <c r="D67" s="1346">
        <f t="shared" si="0"/>
        <v>0</v>
      </c>
      <c r="E67" s="4" t="s">
        <v>921</v>
      </c>
      <c r="F67" s="377" t="s">
        <v>77</v>
      </c>
    </row>
    <row r="68" spans="1:7" s="29" customFormat="1" ht="18.75" customHeight="1">
      <c r="A68" s="1288"/>
      <c r="B68" s="1340" t="s">
        <v>167</v>
      </c>
      <c r="C68" s="1353">
        <f t="shared" si="0"/>
        <v>0</v>
      </c>
      <c r="D68" s="1346">
        <f t="shared" si="0"/>
        <v>0</v>
      </c>
      <c r="E68" s="4" t="s">
        <v>1169</v>
      </c>
      <c r="F68" s="377" t="s">
        <v>77</v>
      </c>
    </row>
    <row r="69" spans="1:7" s="29" customFormat="1" ht="29.25" customHeight="1">
      <c r="A69" s="1237"/>
      <c r="B69" s="1379" t="s">
        <v>896</v>
      </c>
      <c r="C69" s="352"/>
      <c r="D69" s="1089"/>
      <c r="E69" s="4" t="s">
        <v>774</v>
      </c>
      <c r="F69" s="377" t="s">
        <v>77</v>
      </c>
      <c r="G69" s="1014"/>
    </row>
    <row r="70" spans="1:7" s="1090" customFormat="1" ht="29.25" customHeight="1">
      <c r="B70" s="141"/>
    </row>
    <row r="71" spans="1:7" s="1090" customFormat="1">
      <c r="B71" s="141"/>
    </row>
    <row r="72" spans="1:7">
      <c r="D72" s="1649"/>
      <c r="E72" s="1649"/>
      <c r="F72" s="1649"/>
    </row>
    <row r="73" spans="1:7">
      <c r="B73" s="17"/>
    </row>
  </sheetData>
  <sheetProtection password="D5A2" sheet="1" objects="1" scenarios="1"/>
  <printOptions gridLinesSet="0"/>
  <pageMargins left="0.74803149606299213" right="0.34" top="0.36" bottom="0.38" header="0.21" footer="0.2"/>
  <pageSetup paperSize="9" scale="45" orientation="landscape" horizontalDpi="300" verticalDpi="300" r:id="rId1"/>
  <headerFooter alignWithMargins="0"/>
  <ignoredErrors>
    <ignoredError sqref="C10:D10 E12:E13 C1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1"/>
  <sheetViews>
    <sheetView showGridLines="0" zoomScale="80" zoomScaleNormal="80" workbookViewId="0">
      <selection activeCell="B4" sqref="B4"/>
    </sheetView>
  </sheetViews>
  <sheetFormatPr defaultColWidth="10.7109375" defaultRowHeight="12.75"/>
  <cols>
    <col min="1" max="1" width="4.5703125" style="25" customWidth="1"/>
    <col min="2" max="2" width="56.42578125" style="26" customWidth="1"/>
    <col min="3" max="3" width="14.28515625" style="26" customWidth="1"/>
    <col min="4" max="5" width="14.7109375" style="25" customWidth="1"/>
    <col min="6" max="6" width="10" style="25" bestFit="1" customWidth="1"/>
    <col min="7" max="7" width="9.7109375" style="25" bestFit="1" customWidth="1"/>
    <col min="8" max="8" width="3.42578125" style="25" customWidth="1"/>
    <col min="9" max="16384" width="10.7109375" style="25"/>
  </cols>
  <sheetData>
    <row r="1" spans="1:12" ht="15.75">
      <c r="A1" s="33"/>
      <c r="B1" s="1675" t="s">
        <v>1123</v>
      </c>
      <c r="C1" s="41"/>
      <c r="D1" s="33"/>
      <c r="E1" s="33"/>
      <c r="F1" s="33"/>
      <c r="G1" s="33"/>
      <c r="H1" s="33"/>
      <c r="I1" s="33"/>
      <c r="J1" s="33"/>
      <c r="K1" s="33"/>
      <c r="L1" s="33"/>
    </row>
    <row r="2" spans="1:12">
      <c r="A2" s="33"/>
      <c r="B2" s="42"/>
      <c r="C2" s="37"/>
      <c r="D2" s="33"/>
      <c r="E2" s="33"/>
      <c r="F2" s="33"/>
      <c r="G2" s="33"/>
      <c r="H2" s="33"/>
      <c r="I2" s="33"/>
      <c r="J2" s="33"/>
      <c r="K2" s="33"/>
      <c r="L2" s="33"/>
    </row>
    <row r="3" spans="1:12">
      <c r="A3" s="33"/>
      <c r="B3" s="43" t="s">
        <v>1506</v>
      </c>
      <c r="C3" s="43"/>
      <c r="D3" s="33"/>
      <c r="E3" s="33"/>
      <c r="F3" s="33"/>
      <c r="G3" s="33"/>
      <c r="H3" s="33"/>
      <c r="I3" s="33"/>
      <c r="J3" s="33"/>
      <c r="K3" s="33"/>
      <c r="L3" s="33"/>
    </row>
    <row r="4" spans="1:12">
      <c r="A4" s="33"/>
      <c r="B4" s="96" t="s">
        <v>507</v>
      </c>
      <c r="C4" s="39"/>
      <c r="D4" s="33"/>
      <c r="E4" s="33"/>
      <c r="F4" s="33"/>
      <c r="G4" s="33"/>
      <c r="H4" s="33"/>
      <c r="I4" s="33"/>
      <c r="J4" s="33"/>
      <c r="K4" s="33"/>
      <c r="L4" s="33"/>
    </row>
    <row r="5" spans="1:12">
      <c r="A5" s="33"/>
      <c r="B5" s="33"/>
      <c r="C5" s="33"/>
      <c r="D5" s="33"/>
      <c r="E5" s="33"/>
      <c r="F5" s="33"/>
      <c r="G5" s="33"/>
      <c r="H5" s="33"/>
      <c r="I5" s="33"/>
      <c r="J5" s="33"/>
      <c r="K5" s="33"/>
      <c r="L5" s="33"/>
    </row>
    <row r="6" spans="1:12">
      <c r="A6" s="33"/>
      <c r="B6" s="1676" t="s">
        <v>129</v>
      </c>
      <c r="C6" s="43"/>
      <c r="D6" s="34"/>
      <c r="E6" s="34"/>
      <c r="F6" s="34"/>
      <c r="G6" s="34"/>
      <c r="H6" s="34"/>
      <c r="I6" s="33"/>
      <c r="J6" s="33"/>
      <c r="K6" s="33"/>
      <c r="L6" s="33"/>
    </row>
    <row r="7" spans="1:12">
      <c r="A7" s="33"/>
      <c r="B7" s="40"/>
      <c r="C7" s="40"/>
      <c r="D7" s="34"/>
      <c r="E7" s="34"/>
      <c r="F7" s="1734" t="s">
        <v>1683</v>
      </c>
      <c r="G7" s="1734">
        <v>1</v>
      </c>
      <c r="H7" s="34"/>
      <c r="I7" s="33"/>
      <c r="J7" s="33"/>
      <c r="K7" s="33"/>
      <c r="L7" s="33"/>
    </row>
    <row r="8" spans="1:12">
      <c r="A8" s="1236">
        <v>1</v>
      </c>
      <c r="B8" s="624"/>
      <c r="C8" s="660"/>
      <c r="D8" s="661" t="s">
        <v>328</v>
      </c>
      <c r="E8" s="1192" t="s">
        <v>329</v>
      </c>
      <c r="F8" s="705" t="s">
        <v>74</v>
      </c>
      <c r="G8" s="552"/>
      <c r="H8" s="34"/>
      <c r="I8" s="33"/>
      <c r="J8" s="33"/>
      <c r="K8" s="33"/>
      <c r="L8" s="33"/>
    </row>
    <row r="9" spans="1:12">
      <c r="A9" s="33"/>
      <c r="B9" s="1677" t="s">
        <v>204</v>
      </c>
      <c r="C9" s="357"/>
      <c r="D9" s="662" t="s">
        <v>1509</v>
      </c>
      <c r="E9" s="662" t="s">
        <v>1178</v>
      </c>
      <c r="F9" s="703"/>
      <c r="G9" s="222" t="s">
        <v>111</v>
      </c>
      <c r="H9" s="33"/>
      <c r="I9" s="33"/>
      <c r="J9" s="33"/>
      <c r="K9" s="33"/>
      <c r="L9" s="33"/>
    </row>
    <row r="10" spans="1:12">
      <c r="A10" s="33"/>
      <c r="B10" s="490"/>
      <c r="C10" s="617" t="s">
        <v>621</v>
      </c>
      <c r="D10" s="289" t="s">
        <v>76</v>
      </c>
      <c r="E10" s="289" t="s">
        <v>76</v>
      </c>
      <c r="F10" s="704" t="s">
        <v>75</v>
      </c>
      <c r="G10" s="358" t="s">
        <v>112</v>
      </c>
      <c r="H10" s="34"/>
      <c r="I10" s="33"/>
      <c r="J10" s="33"/>
      <c r="K10" s="33"/>
      <c r="L10" s="33"/>
    </row>
    <row r="11" spans="1:12" ht="18.75" customHeight="1">
      <c r="A11" s="33"/>
      <c r="B11" s="1678" t="s">
        <v>205</v>
      </c>
      <c r="C11" s="46"/>
      <c r="D11" s="50"/>
      <c r="E11" s="50"/>
      <c r="F11" s="301"/>
      <c r="G11" s="663"/>
      <c r="H11" s="34"/>
      <c r="I11" s="33"/>
      <c r="J11" s="33"/>
      <c r="K11" s="33"/>
      <c r="L11" s="33"/>
    </row>
    <row r="12" spans="1:12" ht="18.75" customHeight="1">
      <c r="A12" s="33"/>
      <c r="B12" s="1679" t="s">
        <v>192</v>
      </c>
      <c r="C12" s="45">
        <v>11</v>
      </c>
      <c r="D12" s="671">
        <f>'13. Intangibles'!C95</f>
        <v>0</v>
      </c>
      <c r="E12" s="671">
        <f>'13. Intangibles'!C13-'13. Intangibles'!C32</f>
        <v>0</v>
      </c>
      <c r="F12" s="654" t="s">
        <v>206</v>
      </c>
      <c r="G12" s="266" t="s">
        <v>77</v>
      </c>
      <c r="H12" s="34"/>
      <c r="I12" s="33"/>
      <c r="J12" s="33"/>
      <c r="K12" s="33"/>
      <c r="L12" s="33"/>
    </row>
    <row r="13" spans="1:12" ht="18.75" customHeight="1">
      <c r="A13" s="33"/>
      <c r="B13" s="1679" t="s">
        <v>176</v>
      </c>
      <c r="C13" s="45">
        <v>12</v>
      </c>
      <c r="D13" s="671">
        <f>'14. PPE'!C97</f>
        <v>0</v>
      </c>
      <c r="E13" s="671">
        <f>'14. PPE'!C13-'14. PPE'!C32</f>
        <v>0</v>
      </c>
      <c r="F13" s="654" t="s">
        <v>25</v>
      </c>
      <c r="G13" s="266" t="s">
        <v>77</v>
      </c>
      <c r="H13" s="34"/>
      <c r="I13" s="33"/>
      <c r="J13" s="33"/>
      <c r="K13" s="33"/>
      <c r="L13" s="33"/>
    </row>
    <row r="14" spans="1:12" ht="18.75" customHeight="1">
      <c r="A14" s="33"/>
      <c r="B14" s="1679" t="s">
        <v>704</v>
      </c>
      <c r="C14" s="45">
        <v>14</v>
      </c>
      <c r="D14" s="671">
        <f>'16. Investments &amp; Groups'!C29+'16. Investments &amp; Groups'!F29</f>
        <v>0</v>
      </c>
      <c r="E14" s="671">
        <f>'16. Investments &amp; Groups'!C14+'16. Investments &amp; Groups'!F14</f>
        <v>0</v>
      </c>
      <c r="F14" s="654" t="s">
        <v>207</v>
      </c>
      <c r="G14" s="266" t="s">
        <v>77</v>
      </c>
      <c r="H14" s="34"/>
      <c r="I14" s="33"/>
      <c r="J14" s="33"/>
      <c r="K14" s="33"/>
      <c r="L14" s="33"/>
    </row>
    <row r="15" spans="1:12" ht="18.75" customHeight="1">
      <c r="A15" s="33"/>
      <c r="B15" s="1680" t="s">
        <v>1298</v>
      </c>
      <c r="C15" s="153">
        <v>14</v>
      </c>
      <c r="D15" s="671">
        <f>'16. Investments &amp; Groups'!D29</f>
        <v>0</v>
      </c>
      <c r="E15" s="671">
        <f>'16. Investments &amp; Groups'!D14</f>
        <v>0</v>
      </c>
      <c r="F15" s="654" t="s">
        <v>26</v>
      </c>
      <c r="G15" s="266" t="s">
        <v>77</v>
      </c>
      <c r="H15" s="34"/>
      <c r="I15" s="33"/>
      <c r="J15" s="33"/>
      <c r="K15" s="33"/>
      <c r="L15" s="33"/>
    </row>
    <row r="16" spans="1:12" ht="18.75" customHeight="1">
      <c r="A16" s="33"/>
      <c r="B16" s="1681" t="s">
        <v>1237</v>
      </c>
      <c r="C16" s="136">
        <v>14</v>
      </c>
      <c r="D16" s="671">
        <f>'16. Investments &amp; Groups'!E29+'16. Investments &amp; Groups'!G29</f>
        <v>0</v>
      </c>
      <c r="E16" s="671">
        <f>'16. Investments &amp; Groups'!E14+'16. Investments &amp; Groups'!G14</f>
        <v>0</v>
      </c>
      <c r="F16" s="654" t="s">
        <v>208</v>
      </c>
      <c r="G16" s="266" t="s">
        <v>77</v>
      </c>
      <c r="H16" s="34"/>
      <c r="I16" s="33"/>
      <c r="J16" s="33"/>
      <c r="K16" s="33"/>
      <c r="L16" s="33"/>
    </row>
    <row r="17" spans="1:12" ht="18.75" customHeight="1">
      <c r="A17" s="33"/>
      <c r="B17" s="1679" t="s">
        <v>177</v>
      </c>
      <c r="C17" s="45">
        <v>20</v>
      </c>
      <c r="D17" s="671">
        <f>'20. Receivables'!D58</f>
        <v>0</v>
      </c>
      <c r="E17" s="671">
        <f>'20. Receivables'!E58</f>
        <v>0</v>
      </c>
      <c r="F17" s="654" t="s">
        <v>2</v>
      </c>
      <c r="G17" s="266" t="s">
        <v>77</v>
      </c>
      <c r="H17" s="34"/>
      <c r="I17" s="33"/>
      <c r="J17" s="33"/>
      <c r="K17" s="33"/>
      <c r="L17" s="33"/>
    </row>
    <row r="18" spans="1:12" ht="18.75" customHeight="1">
      <c r="A18" s="33"/>
      <c r="B18" s="1679" t="s">
        <v>180</v>
      </c>
      <c r="C18" s="45">
        <v>18</v>
      </c>
      <c r="D18" s="671">
        <f>'18. Other Assets'!C27</f>
        <v>0</v>
      </c>
      <c r="E18" s="671">
        <f>'18. Other Assets'!D27</f>
        <v>0</v>
      </c>
      <c r="F18" s="654" t="s">
        <v>209</v>
      </c>
      <c r="G18" s="266" t="s">
        <v>77</v>
      </c>
      <c r="H18" s="34"/>
      <c r="I18" s="33"/>
      <c r="J18" s="33"/>
      <c r="K18" s="33"/>
      <c r="L18" s="33"/>
    </row>
    <row r="19" spans="1:12" ht="18.75" customHeight="1" thickBot="1">
      <c r="A19" s="33"/>
      <c r="B19" s="1680" t="s">
        <v>178</v>
      </c>
      <c r="C19" s="153">
        <v>17</v>
      </c>
      <c r="D19" s="671">
        <f>'18. Other Assets'!C13</f>
        <v>0</v>
      </c>
      <c r="E19" s="671">
        <f>'18. Other Assets'!D13</f>
        <v>0</v>
      </c>
      <c r="F19" s="654" t="s">
        <v>210</v>
      </c>
      <c r="G19" s="266" t="s">
        <v>77</v>
      </c>
      <c r="H19" s="34"/>
      <c r="I19" s="33"/>
      <c r="J19" s="33"/>
      <c r="K19" s="33"/>
      <c r="L19" s="33"/>
    </row>
    <row r="20" spans="1:12" ht="18.75" customHeight="1">
      <c r="A20" s="33"/>
      <c r="B20" s="1682" t="s">
        <v>361</v>
      </c>
      <c r="C20" s="153"/>
      <c r="D20" s="351">
        <f>SUM(D12:D19)</f>
        <v>0</v>
      </c>
      <c r="E20" s="351">
        <f>SUM(E12:E19)</f>
        <v>0</v>
      </c>
      <c r="F20" s="654" t="s">
        <v>4</v>
      </c>
      <c r="G20" s="266" t="s">
        <v>77</v>
      </c>
      <c r="H20" s="34"/>
      <c r="I20" s="33"/>
      <c r="J20" s="33"/>
      <c r="K20" s="33"/>
      <c r="L20" s="33"/>
    </row>
    <row r="21" spans="1:12" ht="18.75" customHeight="1">
      <c r="A21" s="33"/>
      <c r="B21" s="1678" t="s">
        <v>315</v>
      </c>
      <c r="C21" s="58"/>
      <c r="D21" s="50"/>
      <c r="E21" s="50"/>
      <c r="F21" s="301"/>
      <c r="G21" s="663"/>
      <c r="H21" s="34"/>
      <c r="I21" s="33"/>
      <c r="J21" s="33"/>
      <c r="K21" s="33"/>
      <c r="L21" s="33"/>
    </row>
    <row r="22" spans="1:12" ht="18.75" customHeight="1">
      <c r="A22" s="33"/>
      <c r="B22" s="1679" t="s">
        <v>179</v>
      </c>
      <c r="C22" s="45">
        <v>19</v>
      </c>
      <c r="D22" s="671">
        <f>'19. Inventory'!D27</f>
        <v>0</v>
      </c>
      <c r="E22" s="671">
        <f>'19. Inventory'!D17</f>
        <v>0</v>
      </c>
      <c r="F22" s="654" t="s">
        <v>211</v>
      </c>
      <c r="G22" s="266" t="s">
        <v>77</v>
      </c>
      <c r="H22" s="34"/>
      <c r="I22" s="33"/>
      <c r="J22" s="33"/>
      <c r="K22" s="33"/>
      <c r="L22" s="33"/>
    </row>
    <row r="23" spans="1:12" ht="18.75" customHeight="1">
      <c r="A23" s="33"/>
      <c r="B23" s="1679" t="s">
        <v>177</v>
      </c>
      <c r="C23" s="45">
        <v>20</v>
      </c>
      <c r="D23" s="671">
        <f>'20. Receivables'!D35</f>
        <v>0</v>
      </c>
      <c r="E23" s="671">
        <f>'20. Receivables'!E35</f>
        <v>0</v>
      </c>
      <c r="F23" s="654" t="s">
        <v>5</v>
      </c>
      <c r="G23" s="266" t="s">
        <v>77</v>
      </c>
      <c r="H23" s="34"/>
      <c r="I23" s="33"/>
      <c r="J23" s="33"/>
      <c r="K23" s="33"/>
      <c r="L23" s="33"/>
    </row>
    <row r="24" spans="1:12" ht="18.75" customHeight="1">
      <c r="A24" s="33"/>
      <c r="B24" s="1679" t="s">
        <v>180</v>
      </c>
      <c r="C24" s="45">
        <v>18</v>
      </c>
      <c r="D24" s="671">
        <f>'18. Other Assets'!C36</f>
        <v>0</v>
      </c>
      <c r="E24" s="671">
        <f>'18. Other Assets'!D36</f>
        <v>0</v>
      </c>
      <c r="F24" s="654" t="s">
        <v>212</v>
      </c>
      <c r="G24" s="266" t="s">
        <v>77</v>
      </c>
      <c r="H24" s="34"/>
      <c r="I24" s="33"/>
      <c r="J24" s="33"/>
      <c r="K24" s="33"/>
      <c r="L24" s="33"/>
    </row>
    <row r="25" spans="1:12" ht="18.75" customHeight="1">
      <c r="A25" s="33"/>
      <c r="B25" s="1681" t="s">
        <v>240</v>
      </c>
      <c r="C25" s="136">
        <v>16</v>
      </c>
      <c r="D25" s="671">
        <f>'17. AHFS'!C21</f>
        <v>0</v>
      </c>
      <c r="E25" s="671">
        <f>'17. AHFS'!C13</f>
        <v>0</v>
      </c>
      <c r="F25" s="654" t="s">
        <v>213</v>
      </c>
      <c r="G25" s="266" t="s">
        <v>77</v>
      </c>
      <c r="H25" s="34"/>
      <c r="I25" s="33"/>
      <c r="J25" s="33"/>
      <c r="K25" s="33"/>
      <c r="L25" s="33"/>
    </row>
    <row r="26" spans="1:12" ht="18.75" customHeight="1" thickBot="1">
      <c r="A26" s="33"/>
      <c r="B26" s="1680" t="s">
        <v>181</v>
      </c>
      <c r="C26" s="153">
        <v>23</v>
      </c>
      <c r="D26" s="671">
        <f>'21. CCE'!C31+'21. CCE'!D31</f>
        <v>0</v>
      </c>
      <c r="E26" s="671">
        <f>'21. CCE'!C14+'21. CCE'!D14</f>
        <v>0</v>
      </c>
      <c r="F26" s="654" t="s">
        <v>13</v>
      </c>
      <c r="G26" s="266" t="s">
        <v>77</v>
      </c>
      <c r="H26" s="34"/>
      <c r="I26" s="33"/>
      <c r="J26" s="33"/>
      <c r="K26" s="33"/>
      <c r="L26" s="33"/>
    </row>
    <row r="27" spans="1:12" ht="18.75" customHeight="1">
      <c r="A27" s="33"/>
      <c r="B27" s="1682" t="s">
        <v>362</v>
      </c>
      <c r="C27" s="153"/>
      <c r="D27" s="351">
        <f>SUM(D22:D26)</f>
        <v>0</v>
      </c>
      <c r="E27" s="351">
        <f>SUM(E22:E26)</f>
        <v>0</v>
      </c>
      <c r="F27" s="654" t="s">
        <v>214</v>
      </c>
      <c r="G27" s="266" t="s">
        <v>77</v>
      </c>
      <c r="H27" s="34"/>
      <c r="I27" s="33"/>
      <c r="J27" s="33"/>
      <c r="K27" s="33"/>
      <c r="L27" s="33"/>
    </row>
    <row r="28" spans="1:12" ht="18.75" customHeight="1">
      <c r="A28" s="33"/>
      <c r="B28" s="1683" t="s">
        <v>201</v>
      </c>
      <c r="C28" s="153"/>
      <c r="D28" s="51"/>
      <c r="E28" s="50"/>
      <c r="F28" s="301"/>
      <c r="G28" s="663"/>
      <c r="H28" s="34"/>
      <c r="I28" s="33"/>
      <c r="J28" s="33"/>
      <c r="K28" s="33"/>
      <c r="L28" s="33"/>
    </row>
    <row r="29" spans="1:12" ht="18.75" customHeight="1">
      <c r="A29" s="33"/>
      <c r="B29" s="1680" t="s">
        <v>182</v>
      </c>
      <c r="C29" s="153">
        <v>24</v>
      </c>
      <c r="D29" s="671">
        <f>-'22. Trade Payables'!C28</f>
        <v>0</v>
      </c>
      <c r="E29" s="671">
        <f>-'22. Trade Payables'!D28</f>
        <v>0</v>
      </c>
      <c r="F29" s="654" t="s">
        <v>215</v>
      </c>
      <c r="G29" s="266" t="s">
        <v>37</v>
      </c>
      <c r="H29" s="34"/>
      <c r="I29" s="33"/>
      <c r="J29" s="33"/>
      <c r="K29" s="33"/>
      <c r="L29" s="33"/>
    </row>
    <row r="30" spans="1:12" ht="18.75" customHeight="1">
      <c r="A30" s="33"/>
      <c r="B30" s="1679" t="s">
        <v>183</v>
      </c>
      <c r="C30" s="153">
        <v>25</v>
      </c>
      <c r="D30" s="671">
        <f>-'23. Borrowings'!C24</f>
        <v>0</v>
      </c>
      <c r="E30" s="671">
        <f>-'23. Borrowings'!D24</f>
        <v>0</v>
      </c>
      <c r="F30" s="654" t="s">
        <v>216</v>
      </c>
      <c r="G30" s="266" t="s">
        <v>37</v>
      </c>
      <c r="H30" s="34"/>
      <c r="I30" s="33"/>
      <c r="J30" s="33"/>
      <c r="K30" s="33"/>
      <c r="L30" s="33"/>
    </row>
    <row r="31" spans="1:12" ht="18.75" customHeight="1">
      <c r="A31" s="33"/>
      <c r="B31" s="1679" t="s">
        <v>108</v>
      </c>
      <c r="C31" s="153"/>
      <c r="D31" s="671">
        <f>-'24. Other Liabilities'!C46</f>
        <v>0</v>
      </c>
      <c r="E31" s="671">
        <f>-'24. Other Liabilities'!D46</f>
        <v>0</v>
      </c>
      <c r="F31" s="654" t="s">
        <v>217</v>
      </c>
      <c r="G31" s="266" t="s">
        <v>37</v>
      </c>
      <c r="H31" s="34"/>
      <c r="I31" s="33"/>
      <c r="J31" s="33"/>
      <c r="K31" s="33"/>
      <c r="L31" s="33"/>
    </row>
    <row r="32" spans="1:12" ht="18.75" customHeight="1">
      <c r="A32" s="33"/>
      <c r="B32" s="1679" t="s">
        <v>184</v>
      </c>
      <c r="C32" s="153">
        <v>28</v>
      </c>
      <c r="D32" s="671">
        <f>-'25. Provisions and CL'!C43</f>
        <v>0</v>
      </c>
      <c r="E32" s="671">
        <f>-'25. Provisions and CL'!D21</f>
        <v>0</v>
      </c>
      <c r="F32" s="654" t="s">
        <v>218</v>
      </c>
      <c r="G32" s="266" t="s">
        <v>37</v>
      </c>
      <c r="H32" s="34"/>
      <c r="I32" s="33"/>
      <c r="J32" s="33"/>
      <c r="K32" s="33"/>
      <c r="L32" s="33"/>
    </row>
    <row r="33" spans="1:12" ht="18.75" customHeight="1">
      <c r="A33" s="33"/>
      <c r="B33" s="1681" t="s">
        <v>185</v>
      </c>
      <c r="C33" s="136">
        <v>26</v>
      </c>
      <c r="D33" s="671">
        <f>-'24. Other Liabilities'!C20</f>
        <v>0</v>
      </c>
      <c r="E33" s="671">
        <f>-'24. Other Liabilities'!D20</f>
        <v>0</v>
      </c>
      <c r="F33" s="654" t="s">
        <v>220</v>
      </c>
      <c r="G33" s="266" t="s">
        <v>37</v>
      </c>
      <c r="H33" s="33"/>
      <c r="I33" s="33"/>
      <c r="J33" s="33"/>
      <c r="K33" s="33"/>
      <c r="L33" s="33"/>
    </row>
    <row r="34" spans="1:12" ht="18.75" customHeight="1" thickBot="1">
      <c r="A34" s="33"/>
      <c r="B34" s="1680" t="s">
        <v>186</v>
      </c>
      <c r="C34" s="153">
        <v>16</v>
      </c>
      <c r="D34" s="671">
        <f>-'17. AHFS'!C48</f>
        <v>0</v>
      </c>
      <c r="E34" s="671">
        <f>'17. AHFS'!C58</f>
        <v>0</v>
      </c>
      <c r="F34" s="654" t="s">
        <v>7</v>
      </c>
      <c r="G34" s="266" t="s">
        <v>37</v>
      </c>
      <c r="H34" s="34"/>
      <c r="I34" s="33"/>
      <c r="J34" s="33"/>
      <c r="K34" s="33"/>
      <c r="L34" s="33"/>
    </row>
    <row r="35" spans="1:12" ht="18.75" customHeight="1" thickBot="1">
      <c r="A35" s="33"/>
      <c r="B35" s="1682" t="s">
        <v>187</v>
      </c>
      <c r="C35" s="153"/>
      <c r="D35" s="351">
        <f>SUM(D29:D34)</f>
        <v>0</v>
      </c>
      <c r="E35" s="351">
        <f>SUM(E29:E34)</f>
        <v>0</v>
      </c>
      <c r="F35" s="654" t="s">
        <v>221</v>
      </c>
      <c r="G35" s="266" t="s">
        <v>37</v>
      </c>
      <c r="H35" s="34"/>
      <c r="I35" s="33"/>
      <c r="J35" s="33"/>
      <c r="K35" s="33"/>
      <c r="L35" s="33"/>
    </row>
    <row r="36" spans="1:12" ht="18.75" customHeight="1">
      <c r="A36" s="33"/>
      <c r="B36" s="1683" t="s">
        <v>363</v>
      </c>
      <c r="C36" s="153"/>
      <c r="D36" s="351">
        <f>D20+D27+D35</f>
        <v>0</v>
      </c>
      <c r="E36" s="351">
        <f>E20+E27+E35</f>
        <v>0</v>
      </c>
      <c r="F36" s="654" t="s">
        <v>222</v>
      </c>
      <c r="G36" s="664" t="s">
        <v>79</v>
      </c>
      <c r="H36" s="34"/>
      <c r="I36" s="33"/>
      <c r="J36" s="33"/>
      <c r="K36" s="33"/>
      <c r="L36" s="33"/>
    </row>
    <row r="37" spans="1:12" ht="18.75" customHeight="1">
      <c r="A37" s="33"/>
      <c r="B37" s="1683" t="s">
        <v>202</v>
      </c>
      <c r="C37" s="153"/>
      <c r="D37" s="59"/>
      <c r="E37" s="50"/>
      <c r="F37" s="301"/>
      <c r="G37" s="663"/>
      <c r="H37" s="34"/>
      <c r="I37" s="33"/>
      <c r="J37" s="33"/>
      <c r="K37" s="33"/>
      <c r="L37" s="33"/>
    </row>
    <row r="38" spans="1:12" ht="18.75" customHeight="1">
      <c r="A38" s="33"/>
      <c r="B38" s="1679" t="s">
        <v>182</v>
      </c>
      <c r="C38" s="153">
        <v>24</v>
      </c>
      <c r="D38" s="671">
        <f>-'22. Trade Payables'!C42</f>
        <v>0</v>
      </c>
      <c r="E38" s="671">
        <f>-'22. Trade Payables'!D42</f>
        <v>0</v>
      </c>
      <c r="F38" s="654" t="s">
        <v>223</v>
      </c>
      <c r="G38" s="266" t="s">
        <v>37</v>
      </c>
      <c r="H38" s="34"/>
      <c r="I38" s="33"/>
      <c r="J38" s="33"/>
      <c r="K38" s="33"/>
      <c r="L38" s="33"/>
    </row>
    <row r="39" spans="1:12" ht="18.75" customHeight="1">
      <c r="A39" s="33"/>
      <c r="B39" s="1679" t="s">
        <v>183</v>
      </c>
      <c r="C39" s="153">
        <v>25</v>
      </c>
      <c r="D39" s="671">
        <f>-'23. Borrowings'!C33</f>
        <v>0</v>
      </c>
      <c r="E39" s="671">
        <f>-'23. Borrowings'!D33</f>
        <v>0</v>
      </c>
      <c r="F39" s="654" t="s">
        <v>224</v>
      </c>
      <c r="G39" s="266" t="s">
        <v>37</v>
      </c>
      <c r="H39" s="34"/>
      <c r="I39" s="33"/>
      <c r="J39" s="33"/>
      <c r="K39" s="33"/>
      <c r="L39" s="33"/>
    </row>
    <row r="40" spans="1:12" ht="18.75" customHeight="1">
      <c r="A40" s="33"/>
      <c r="B40" s="1679" t="s">
        <v>108</v>
      </c>
      <c r="C40" s="153"/>
      <c r="D40" s="671">
        <f>-'24. Other Liabilities'!C41</f>
        <v>0</v>
      </c>
      <c r="E40" s="671">
        <f>-'24. Other Liabilities'!D41</f>
        <v>0</v>
      </c>
      <c r="F40" s="654" t="s">
        <v>225</v>
      </c>
      <c r="G40" s="266" t="s">
        <v>37</v>
      </c>
      <c r="H40" s="34"/>
      <c r="I40" s="33"/>
      <c r="J40" s="33"/>
      <c r="K40" s="33"/>
      <c r="L40" s="33"/>
    </row>
    <row r="41" spans="1:12" ht="18.75" customHeight="1">
      <c r="A41" s="33"/>
      <c r="B41" s="1680" t="s">
        <v>184</v>
      </c>
      <c r="C41" s="153">
        <v>28</v>
      </c>
      <c r="D41" s="671">
        <f>-'25. Provisions and CL'!E21</f>
        <v>0</v>
      </c>
      <c r="E41" s="671">
        <f>-'25. Provisions and CL'!F21</f>
        <v>0</v>
      </c>
      <c r="F41" s="654" t="s">
        <v>226</v>
      </c>
      <c r="G41" s="266" t="s">
        <v>37</v>
      </c>
      <c r="H41" s="34"/>
      <c r="I41" s="33"/>
      <c r="J41" s="33"/>
      <c r="K41" s="33"/>
      <c r="L41" s="33"/>
    </row>
    <row r="42" spans="1:12" ht="18.75" customHeight="1" thickBot="1">
      <c r="A42" s="33"/>
      <c r="B42" s="1680" t="s">
        <v>185</v>
      </c>
      <c r="C42" s="153">
        <v>26</v>
      </c>
      <c r="D42" s="671">
        <f>-'24. Other Liabilities'!C30</f>
        <v>0</v>
      </c>
      <c r="E42" s="671">
        <f>-'24. Other Liabilities'!D30</f>
        <v>0</v>
      </c>
      <c r="F42" s="654" t="s">
        <v>228</v>
      </c>
      <c r="G42" s="266" t="s">
        <v>37</v>
      </c>
      <c r="H42" s="34"/>
      <c r="I42" s="33"/>
      <c r="J42" s="33"/>
      <c r="K42" s="33"/>
      <c r="L42" s="33"/>
    </row>
    <row r="43" spans="1:12" ht="18.75" customHeight="1" thickBot="1">
      <c r="A43" s="33"/>
      <c r="B43" s="1682" t="s">
        <v>188</v>
      </c>
      <c r="C43" s="153"/>
      <c r="D43" s="351">
        <f>SUM(D38:D42)</f>
        <v>0</v>
      </c>
      <c r="E43" s="351">
        <f>SUM(E38:E42)</f>
        <v>0</v>
      </c>
      <c r="F43" s="654" t="s">
        <v>229</v>
      </c>
      <c r="G43" s="266" t="s">
        <v>37</v>
      </c>
      <c r="H43" s="34"/>
      <c r="I43" s="33"/>
      <c r="J43" s="33"/>
      <c r="K43" s="33"/>
      <c r="L43" s="33"/>
    </row>
    <row r="44" spans="1:12" ht="18.75" customHeight="1">
      <c r="A44" s="33"/>
      <c r="B44" s="1683" t="s">
        <v>189</v>
      </c>
      <c r="C44" s="153"/>
      <c r="D44" s="351">
        <f>D36+D43</f>
        <v>0</v>
      </c>
      <c r="E44" s="351">
        <f>E36+E43</f>
        <v>0</v>
      </c>
      <c r="F44" s="1074" t="s">
        <v>230</v>
      </c>
      <c r="G44" s="1075" t="s">
        <v>79</v>
      </c>
      <c r="H44" s="34"/>
      <c r="I44" s="33"/>
      <c r="J44" s="33"/>
      <c r="K44" s="33"/>
      <c r="L44" s="33"/>
    </row>
    <row r="45" spans="1:12" ht="28.5" customHeight="1">
      <c r="A45" s="33"/>
      <c r="B45" s="1684" t="s">
        <v>898</v>
      </c>
      <c r="C45" s="153"/>
      <c r="D45" s="51"/>
      <c r="E45" s="50"/>
      <c r="F45" s="1076"/>
      <c r="G45" s="1077"/>
      <c r="H45" s="34"/>
      <c r="I45" s="54"/>
      <c r="J45" s="33"/>
      <c r="K45" s="33"/>
      <c r="L45" s="33"/>
    </row>
    <row r="46" spans="1:12" s="978" customFormat="1" ht="18.75" customHeight="1">
      <c r="A46" s="1004"/>
      <c r="B46" s="1685" t="s">
        <v>1019</v>
      </c>
      <c r="C46" s="153"/>
      <c r="D46" s="1008"/>
      <c r="E46" s="50"/>
      <c r="F46" s="1079"/>
      <c r="G46" s="1080"/>
      <c r="H46" s="1005"/>
      <c r="I46" s="54"/>
      <c r="J46" s="1004"/>
      <c r="K46" s="1004"/>
      <c r="L46" s="1004"/>
    </row>
    <row r="47" spans="1:12" s="28" customFormat="1" ht="18.75" customHeight="1">
      <c r="A47" s="54"/>
      <c r="B47" s="1679" t="s">
        <v>1238</v>
      </c>
      <c r="C47" s="153"/>
      <c r="D47" s="671">
        <f>'3. SOCIE'!G38</f>
        <v>0</v>
      </c>
      <c r="E47" s="671">
        <f>'3. SOCIE'!G14</f>
        <v>0</v>
      </c>
      <c r="F47" s="1031" t="s">
        <v>232</v>
      </c>
      <c r="G47" s="1078" t="s">
        <v>77</v>
      </c>
      <c r="H47" s="40"/>
      <c r="I47" s="54"/>
      <c r="J47" s="54"/>
      <c r="K47" s="54"/>
      <c r="L47" s="54"/>
    </row>
    <row r="48" spans="1:12" s="28" customFormat="1" ht="18.75" customHeight="1">
      <c r="A48" s="54"/>
      <c r="B48" s="1679" t="s">
        <v>190</v>
      </c>
      <c r="C48" s="153">
        <v>30</v>
      </c>
      <c r="D48" s="671">
        <f>'3. SOCIE'!H38</f>
        <v>0</v>
      </c>
      <c r="E48" s="671">
        <f>'3. SOCIE'!H14</f>
        <v>0</v>
      </c>
      <c r="F48" s="654" t="s">
        <v>233</v>
      </c>
      <c r="G48" s="278" t="s">
        <v>77</v>
      </c>
      <c r="H48" s="40"/>
      <c r="I48" s="54"/>
      <c r="J48" s="54"/>
      <c r="K48" s="54"/>
      <c r="L48" s="54"/>
    </row>
    <row r="49" spans="1:12" s="28" customFormat="1" ht="18.75" customHeight="1">
      <c r="A49" s="54"/>
      <c r="B49" s="1679" t="s">
        <v>36</v>
      </c>
      <c r="C49" s="153"/>
      <c r="D49" s="671">
        <f>'3. SOCIE'!I38</f>
        <v>0</v>
      </c>
      <c r="E49" s="671">
        <f>'3. SOCIE'!I14</f>
        <v>0</v>
      </c>
      <c r="F49" s="654" t="s">
        <v>235</v>
      </c>
      <c r="G49" s="266" t="s">
        <v>77</v>
      </c>
      <c r="H49" s="40"/>
      <c r="I49" s="54"/>
      <c r="J49" s="54"/>
      <c r="K49" s="54"/>
      <c r="L49" s="54"/>
    </row>
    <row r="50" spans="1:12" s="28" customFormat="1" ht="18.75" customHeight="1">
      <c r="A50" s="54"/>
      <c r="B50" s="1679" t="s">
        <v>117</v>
      </c>
      <c r="C50" s="153"/>
      <c r="D50" s="671">
        <f>'3. SOCIE'!J38</f>
        <v>0</v>
      </c>
      <c r="E50" s="671">
        <f>'3. SOCIE'!J14</f>
        <v>0</v>
      </c>
      <c r="F50" s="654" t="s">
        <v>236</v>
      </c>
      <c r="G50" s="664" t="s">
        <v>79</v>
      </c>
      <c r="H50" s="40"/>
      <c r="I50" s="54"/>
      <c r="J50" s="54"/>
      <c r="K50" s="54"/>
      <c r="L50" s="54"/>
    </row>
    <row r="51" spans="1:12" s="28" customFormat="1" ht="18.75" customHeight="1">
      <c r="A51" s="54"/>
      <c r="B51" s="1679" t="s">
        <v>191</v>
      </c>
      <c r="C51" s="153"/>
      <c r="D51" s="671">
        <f>'3. SOCIE'!K38</f>
        <v>0</v>
      </c>
      <c r="E51" s="671">
        <f>'3. SOCIE'!K14</f>
        <v>0</v>
      </c>
      <c r="F51" s="654" t="s">
        <v>237</v>
      </c>
      <c r="G51" s="664" t="s">
        <v>79</v>
      </c>
      <c r="H51" s="40"/>
      <c r="I51" s="54"/>
      <c r="J51" s="54"/>
      <c r="K51" s="54"/>
      <c r="L51" s="54"/>
    </row>
    <row r="52" spans="1:12" s="28" customFormat="1" ht="18.75" customHeight="1">
      <c r="A52" s="54"/>
      <c r="B52" s="1681" t="s">
        <v>118</v>
      </c>
      <c r="C52" s="136"/>
      <c r="D52" s="1065">
        <f>'3. SOCIE'!L38</f>
        <v>0</v>
      </c>
      <c r="E52" s="1065">
        <f>'3. SOCIE'!L14</f>
        <v>0</v>
      </c>
      <c r="F52" s="654" t="s">
        <v>238</v>
      </c>
      <c r="G52" s="664" t="s">
        <v>79</v>
      </c>
      <c r="H52" s="40"/>
      <c r="I52" s="54"/>
      <c r="J52" s="54"/>
      <c r="K52" s="54"/>
      <c r="L52" s="54"/>
    </row>
    <row r="53" spans="1:12" s="28" customFormat="1" ht="18.75" customHeight="1">
      <c r="A53" s="54"/>
      <c r="B53" s="1686" t="s">
        <v>1020</v>
      </c>
      <c r="C53" s="136"/>
      <c r="D53" s="1081"/>
      <c r="E53" s="1081"/>
      <c r="F53" s="1082"/>
      <c r="G53" s="1072"/>
      <c r="H53" s="1006"/>
      <c r="I53" s="54"/>
      <c r="J53" s="54"/>
      <c r="K53" s="54"/>
      <c r="L53" s="54"/>
    </row>
    <row r="54" spans="1:12" s="28" customFormat="1" ht="18.75" customHeight="1">
      <c r="A54" s="54"/>
      <c r="B54" s="1679" t="s">
        <v>1317</v>
      </c>
      <c r="C54" s="153"/>
      <c r="D54" s="969">
        <f>'3. SOCIE'!F38</f>
        <v>0</v>
      </c>
      <c r="E54" s="969">
        <f>'3. SOCIE'!F14</f>
        <v>0</v>
      </c>
      <c r="F54" s="654" t="s">
        <v>231</v>
      </c>
      <c r="G54" s="266" t="s">
        <v>77</v>
      </c>
      <c r="H54" s="40"/>
      <c r="I54" s="54"/>
      <c r="J54" s="54"/>
      <c r="K54" s="54"/>
      <c r="L54" s="54"/>
    </row>
    <row r="55" spans="1:12" s="28" customFormat="1" ht="18.75" customHeight="1" thickBot="1">
      <c r="A55" s="54"/>
      <c r="B55" s="1687" t="s">
        <v>1046</v>
      </c>
      <c r="C55" s="136"/>
      <c r="D55" s="969">
        <f>'3. SOCIE'!E38</f>
        <v>0</v>
      </c>
      <c r="E55" s="969">
        <f>'3. SOCIE'!E14</f>
        <v>0</v>
      </c>
      <c r="F55" s="1070" t="s">
        <v>1047</v>
      </c>
      <c r="G55" s="1072" t="s">
        <v>77</v>
      </c>
      <c r="H55" s="1006"/>
      <c r="I55" s="54"/>
      <c r="J55" s="54"/>
      <c r="K55" s="54"/>
      <c r="L55" s="54"/>
    </row>
    <row r="56" spans="1:12" s="28" customFormat="1" ht="18.75" customHeight="1">
      <c r="A56" s="54"/>
      <c r="B56" s="1688" t="s">
        <v>897</v>
      </c>
      <c r="C56" s="631"/>
      <c r="D56" s="351">
        <f>SUM(D47:D55)</f>
        <v>0</v>
      </c>
      <c r="E56" s="351">
        <f>SUM(E47:E55)</f>
        <v>0</v>
      </c>
      <c r="F56" s="654" t="s">
        <v>239</v>
      </c>
      <c r="G56" s="664" t="s">
        <v>79</v>
      </c>
      <c r="H56" s="40"/>
      <c r="I56" s="33"/>
      <c r="J56" s="54"/>
      <c r="K56" s="54"/>
      <c r="L56" s="54"/>
    </row>
    <row r="57" spans="1:12">
      <c r="A57" s="33"/>
      <c r="B57" s="55"/>
      <c r="C57" s="55"/>
      <c r="D57" s="34"/>
      <c r="E57" s="34"/>
      <c r="F57" s="34"/>
      <c r="G57" s="34"/>
      <c r="H57" s="34"/>
      <c r="I57" s="33"/>
      <c r="J57" s="33"/>
      <c r="K57" s="33"/>
      <c r="L57" s="33"/>
    </row>
    <row r="58" spans="1:12" ht="17.25" customHeight="1">
      <c r="A58" s="33"/>
      <c r="B58" s="55"/>
      <c r="C58" s="55"/>
      <c r="D58" s="712" t="str">
        <f>IF(ROUND(D56,0)-ROUND(D44,0)=0,"","Imbalance")</f>
        <v/>
      </c>
      <c r="E58" s="712" t="str">
        <f t="shared" ref="E58" si="0">IF(ROUND(E56,0)-ROUND(E44,0)=0,"","Imbalance")</f>
        <v/>
      </c>
      <c r="F58"/>
      <c r="G58" s="34"/>
      <c r="H58" s="34"/>
      <c r="I58" s="33"/>
      <c r="J58" s="33"/>
      <c r="K58" s="33"/>
      <c r="L58" s="33"/>
    </row>
    <row r="59" spans="1:12">
      <c r="A59" s="33"/>
      <c r="B59" s="37"/>
      <c r="C59" s="37"/>
      <c r="D59" s="33"/>
      <c r="E59" s="33"/>
      <c r="F59" s="33"/>
      <c r="G59" s="33"/>
      <c r="H59" s="33"/>
      <c r="I59" s="33"/>
      <c r="J59" s="33"/>
      <c r="K59" s="33"/>
      <c r="L59" s="33"/>
    </row>
    <row r="60" spans="1:12">
      <c r="A60" s="33"/>
      <c r="B60" s="37"/>
      <c r="C60" s="37"/>
      <c r="D60" s="33"/>
      <c r="E60" s="33"/>
      <c r="F60" s="33"/>
      <c r="G60" s="33"/>
      <c r="H60" s="33"/>
      <c r="I60" s="33"/>
      <c r="J60" s="33"/>
      <c r="K60" s="33"/>
      <c r="L60" s="33"/>
    </row>
    <row r="61" spans="1:12">
      <c r="D61" s="1069"/>
      <c r="E61" s="1069"/>
    </row>
  </sheetData>
  <sheetProtection password="D5A2" sheet="1" objects="1" scenarios="1"/>
  <dataConsolidate/>
  <customSheetViews>
    <customSheetView guid="{E4F26FFA-5313-49C9-9365-CBA576C57791}" showGridLines="0" fitToPage="1" hiddenRows="1" showRuler="0" topLeftCell="A7">
      <selection activeCell="D16" sqref="D16"/>
      <pageMargins left="0.74803149606299213" right="0.74803149606299213" top="0.98425196850393704" bottom="0.98425196850393704" header="0.51181102362204722" footer="0.51181102362204722"/>
      <pageSetup paperSize="9" scale="85" orientation="portrait" horizontalDpi="300" verticalDpi="300" r:id="rId1"/>
      <headerFooter alignWithMargins="0"/>
    </customSheetView>
  </customSheetViews>
  <phoneticPr fontId="0" type="noConversion"/>
  <conditionalFormatting sqref="D58:E58">
    <cfRule type="cellIs" dxfId="1" priority="1" operator="notEqual">
      <formula>""</formula>
    </cfRule>
  </conditionalFormatting>
  <printOptions gridLinesSet="0"/>
  <pageMargins left="0.74803149606299213" right="0.34" top="0.36" bottom="0.38" header="0.21" footer="0.2"/>
  <pageSetup paperSize="9" scale="54" orientation="portrait" r:id="rId2"/>
  <headerFooter alignWithMargins="0"/>
  <cellWatches>
    <cellWatch r="E44"/>
  </cellWatches>
  <ignoredErrors>
    <ignoredError sqref="E11 E20 F56 F12:F20 F22:F27 F29:F36 F38:F45 F47:F52"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4">
    <pageSetUpPr fitToPage="1"/>
  </sheetPr>
  <dimension ref="A1:X42"/>
  <sheetViews>
    <sheetView showGridLines="0" zoomScale="80" zoomScaleNormal="80" workbookViewId="0">
      <selection activeCell="B4" sqref="B4"/>
    </sheetView>
  </sheetViews>
  <sheetFormatPr defaultColWidth="10.7109375" defaultRowHeight="12.75"/>
  <cols>
    <col min="1" max="1" width="7.140625" style="1239" customWidth="1"/>
    <col min="2" max="2" width="77.140625" style="19" customWidth="1"/>
    <col min="3" max="7" width="12.85546875" style="17" customWidth="1"/>
    <col min="8" max="10" width="12.85546875" style="1323" customWidth="1"/>
    <col min="11" max="11" width="9.85546875" style="17" bestFit="1" customWidth="1"/>
    <col min="12" max="16384" width="10.7109375" style="17"/>
  </cols>
  <sheetData>
    <row r="1" spans="1:13" ht="15.75">
      <c r="A1" s="1236"/>
      <c r="B1" s="1257" t="s">
        <v>1138</v>
      </c>
      <c r="C1" s="33"/>
      <c r="D1" s="33"/>
      <c r="E1" s="33"/>
      <c r="F1" s="33"/>
      <c r="G1" s="33"/>
      <c r="H1" s="1004"/>
      <c r="I1" s="1004"/>
      <c r="J1" s="1004"/>
      <c r="K1" s="33"/>
    </row>
    <row r="2" spans="1:13">
      <c r="A2" s="1236"/>
      <c r="B2" s="42"/>
      <c r="C2" s="33"/>
      <c r="D2" s="33"/>
      <c r="E2" s="33"/>
      <c r="F2" s="33"/>
      <c r="G2" s="33"/>
      <c r="H2" s="1004"/>
      <c r="I2" s="1004"/>
      <c r="J2" s="1004"/>
      <c r="K2" s="33"/>
    </row>
    <row r="3" spans="1:13">
      <c r="A3" s="1236"/>
      <c r="B3" s="43" t="s">
        <v>1506</v>
      </c>
      <c r="C3" s="33"/>
      <c r="D3" s="33"/>
      <c r="E3" s="33"/>
      <c r="F3" s="33"/>
      <c r="G3" s="33"/>
      <c r="H3" s="1004"/>
      <c r="I3" s="1004"/>
      <c r="J3" s="1004"/>
      <c r="K3" s="33"/>
    </row>
    <row r="4" spans="1:13">
      <c r="A4" s="1236"/>
      <c r="B4" s="100" t="s">
        <v>519</v>
      </c>
      <c r="C4" s="33"/>
      <c r="D4" s="33"/>
      <c r="E4" s="33"/>
      <c r="F4" s="33"/>
      <c r="G4" s="33"/>
      <c r="H4" s="1004"/>
      <c r="I4" s="1004"/>
      <c r="J4" s="1004"/>
      <c r="K4" s="33"/>
    </row>
    <row r="5" spans="1:13">
      <c r="A5" s="1236"/>
      <c r="B5" s="33"/>
      <c r="C5" s="33"/>
      <c r="D5" s="33"/>
      <c r="E5" s="33"/>
      <c r="F5" s="33"/>
      <c r="G5" s="33"/>
      <c r="H5" s="1004"/>
      <c r="I5" s="1004"/>
      <c r="J5" s="1004"/>
      <c r="K5" s="33"/>
    </row>
    <row r="6" spans="1:13">
      <c r="A6" s="1236"/>
      <c r="B6" s="43" t="s">
        <v>42</v>
      </c>
      <c r="C6" s="33"/>
      <c r="D6" s="33"/>
      <c r="E6" s="33"/>
      <c r="F6" s="33"/>
      <c r="G6" s="33"/>
      <c r="H6" s="1004"/>
      <c r="I6" s="1004"/>
      <c r="J6" s="1004"/>
      <c r="K6" s="33"/>
    </row>
    <row r="7" spans="1:13">
      <c r="A7" s="1236"/>
      <c r="B7" s="37"/>
      <c r="C7" s="33"/>
      <c r="D7" s="78"/>
      <c r="E7" s="33"/>
      <c r="F7" s="33"/>
      <c r="G7" s="33"/>
      <c r="H7" s="1004"/>
      <c r="I7" s="1004"/>
      <c r="J7" s="1004"/>
      <c r="K7" s="33"/>
    </row>
    <row r="8" spans="1:13">
      <c r="A8" s="1236"/>
      <c r="B8" s="1615"/>
      <c r="C8" s="33"/>
      <c r="D8" s="78"/>
      <c r="E8" s="33"/>
      <c r="F8" s="33"/>
      <c r="G8" s="33"/>
      <c r="H8" s="1004"/>
      <c r="I8" s="1004"/>
      <c r="J8" s="1004"/>
      <c r="K8" s="33"/>
    </row>
    <row r="9" spans="1:13">
      <c r="A9" s="1237"/>
      <c r="B9"/>
      <c r="C9"/>
      <c r="D9"/>
      <c r="E9"/>
      <c r="F9"/>
      <c r="G9"/>
      <c r="H9" s="1322"/>
      <c r="I9" s="1322"/>
      <c r="J9" s="1322"/>
      <c r="K9" s="1734" t="s">
        <v>1683</v>
      </c>
      <c r="L9" s="1734">
        <v>1</v>
      </c>
    </row>
    <row r="10" spans="1:13" s="29" customFormat="1">
      <c r="A10" s="1237">
        <v>1</v>
      </c>
      <c r="B10" s="461"/>
      <c r="C10" s="3" t="s">
        <v>595</v>
      </c>
      <c r="D10" s="3" t="s">
        <v>1069</v>
      </c>
      <c r="E10" s="3" t="s">
        <v>1070</v>
      </c>
      <c r="F10" s="3" t="s">
        <v>1071</v>
      </c>
      <c r="G10" s="1325" t="s">
        <v>596</v>
      </c>
      <c r="H10" s="1325" t="s">
        <v>1190</v>
      </c>
      <c r="I10" s="1325" t="s">
        <v>1191</v>
      </c>
      <c r="J10" s="1325" t="s">
        <v>1192</v>
      </c>
      <c r="K10" s="3" t="s">
        <v>74</v>
      </c>
      <c r="L10" s="462"/>
      <c r="M10" s="84"/>
    </row>
    <row r="11" spans="1:13" s="29" customFormat="1">
      <c r="A11" s="1237"/>
      <c r="B11" s="1799" t="s">
        <v>1266</v>
      </c>
      <c r="C11" s="362" t="s">
        <v>1509</v>
      </c>
      <c r="D11" s="362" t="s">
        <v>1509</v>
      </c>
      <c r="E11" s="362" t="s">
        <v>1509</v>
      </c>
      <c r="F11" s="362" t="s">
        <v>1509</v>
      </c>
      <c r="G11" s="362" t="s">
        <v>1178</v>
      </c>
      <c r="H11" s="1617" t="s">
        <v>1178</v>
      </c>
      <c r="I11" s="1617" t="s">
        <v>1178</v>
      </c>
      <c r="J11" s="1617" t="s">
        <v>1178</v>
      </c>
      <c r="K11" s="1330"/>
      <c r="L11" s="1331"/>
      <c r="M11" s="84"/>
    </row>
    <row r="12" spans="1:13" s="29" customFormat="1" ht="36" customHeight="1">
      <c r="A12" s="1237"/>
      <c r="B12" s="1799"/>
      <c r="C12" s="368" t="s">
        <v>94</v>
      </c>
      <c r="D12" s="864" t="s">
        <v>1074</v>
      </c>
      <c r="E12" s="864" t="s">
        <v>1073</v>
      </c>
      <c r="F12" s="864" t="s">
        <v>1072</v>
      </c>
      <c r="G12" s="368" t="s">
        <v>94</v>
      </c>
      <c r="H12" s="864" t="s">
        <v>1074</v>
      </c>
      <c r="I12" s="864" t="s">
        <v>1073</v>
      </c>
      <c r="J12" s="864" t="s">
        <v>1072</v>
      </c>
      <c r="K12" s="1275"/>
      <c r="L12" s="1331" t="s">
        <v>111</v>
      </c>
      <c r="M12" s="84"/>
    </row>
    <row r="13" spans="1:13" s="29" customFormat="1" ht="13.5" thickBot="1">
      <c r="A13" s="1237"/>
      <c r="B13" s="472"/>
      <c r="C13" s="289" t="s">
        <v>76</v>
      </c>
      <c r="D13" s="289" t="s">
        <v>76</v>
      </c>
      <c r="E13" s="289" t="s">
        <v>76</v>
      </c>
      <c r="F13" s="289" t="s">
        <v>76</v>
      </c>
      <c r="G13" s="1220" t="s">
        <v>76</v>
      </c>
      <c r="H13" s="120" t="s">
        <v>76</v>
      </c>
      <c r="I13" s="120" t="s">
        <v>76</v>
      </c>
      <c r="J13" s="120" t="s">
        <v>76</v>
      </c>
      <c r="K13" s="4" t="s">
        <v>75</v>
      </c>
      <c r="L13" s="466" t="s">
        <v>112</v>
      </c>
      <c r="M13" s="1127"/>
    </row>
    <row r="14" spans="1:13" s="29" customFormat="1" ht="22.5" customHeight="1">
      <c r="A14" s="1237"/>
      <c r="B14" s="473" t="s">
        <v>1113</v>
      </c>
      <c r="C14" s="351">
        <f>SUM(D14:F14)</f>
        <v>0</v>
      </c>
      <c r="D14" s="351">
        <f>SUM(D16:D18)</f>
        <v>0</v>
      </c>
      <c r="E14" s="351">
        <f>SUM(E16:E18)</f>
        <v>0</v>
      </c>
      <c r="F14" s="351">
        <f>SUM(F16:F18)</f>
        <v>0</v>
      </c>
      <c r="G14" s="351">
        <f>SUM(G16:G18)</f>
        <v>0</v>
      </c>
      <c r="H14" s="1215">
        <f>SUM(H16:H18)</f>
        <v>0</v>
      </c>
      <c r="I14" s="1215">
        <f t="shared" ref="I14:J14" si="0">SUM(I16:I18)</f>
        <v>0</v>
      </c>
      <c r="J14" s="1215">
        <f t="shared" si="0"/>
        <v>0</v>
      </c>
      <c r="K14" s="260">
        <v>110</v>
      </c>
      <c r="L14" s="474" t="s">
        <v>141</v>
      </c>
      <c r="M14" s="84"/>
    </row>
    <row r="15" spans="1:13" s="29" customFormat="1" ht="22.5" customHeight="1">
      <c r="A15" s="1237"/>
      <c r="B15" s="467" t="s">
        <v>410</v>
      </c>
      <c r="C15" s="1326"/>
      <c r="D15" s="1326"/>
      <c r="E15" s="1326"/>
      <c r="F15" s="1326"/>
      <c r="G15" s="1326"/>
      <c r="H15" s="1326"/>
      <c r="I15" s="1326"/>
      <c r="J15" s="1326"/>
      <c r="K15" s="1327"/>
      <c r="L15" s="469"/>
      <c r="M15" s="84"/>
    </row>
    <row r="16" spans="1:13" s="29" customFormat="1" ht="22.5" customHeight="1">
      <c r="A16" s="1237"/>
      <c r="B16" s="470" t="s">
        <v>165</v>
      </c>
      <c r="C16" s="313">
        <f t="shared" ref="C16:C23" si="1">SUM(D16:F16)</f>
        <v>0</v>
      </c>
      <c r="D16" s="352"/>
      <c r="E16" s="352"/>
      <c r="F16" s="352"/>
      <c r="G16" s="1210">
        <f>SUM(H16:J16)</f>
        <v>0</v>
      </c>
      <c r="H16" s="1037"/>
      <c r="I16" s="1037"/>
      <c r="J16" s="1037"/>
      <c r="K16" s="4">
        <v>120</v>
      </c>
      <c r="L16" s="377" t="s">
        <v>77</v>
      </c>
      <c r="M16" s="84"/>
    </row>
    <row r="17" spans="1:14" s="29" customFormat="1" ht="22.5" customHeight="1">
      <c r="A17" s="1237"/>
      <c r="B17" s="470" t="s">
        <v>166</v>
      </c>
      <c r="C17" s="313">
        <f t="shared" si="1"/>
        <v>0</v>
      </c>
      <c r="D17" s="352"/>
      <c r="E17" s="352"/>
      <c r="F17" s="352"/>
      <c r="G17" s="1210">
        <f t="shared" ref="G17:G19" si="2">SUM(H17:J17)</f>
        <v>0</v>
      </c>
      <c r="H17" s="1037"/>
      <c r="I17" s="1037"/>
      <c r="J17" s="1037"/>
      <c r="K17" s="4">
        <v>130</v>
      </c>
      <c r="L17" s="377" t="s">
        <v>77</v>
      </c>
      <c r="M17" s="84"/>
    </row>
    <row r="18" spans="1:14" s="29" customFormat="1" ht="22.5" customHeight="1">
      <c r="A18" s="1237"/>
      <c r="B18" s="470" t="s">
        <v>167</v>
      </c>
      <c r="C18" s="313">
        <f t="shared" si="1"/>
        <v>0</v>
      </c>
      <c r="D18" s="352"/>
      <c r="E18" s="352"/>
      <c r="F18" s="352"/>
      <c r="G18" s="1210">
        <f t="shared" si="2"/>
        <v>0</v>
      </c>
      <c r="H18" s="1037"/>
      <c r="I18" s="1037"/>
      <c r="J18" s="1037"/>
      <c r="K18" s="4">
        <v>140</v>
      </c>
      <c r="L18" s="377" t="s">
        <v>77</v>
      </c>
      <c r="M18" s="84"/>
    </row>
    <row r="19" spans="1:14" s="29" customFormat="1" ht="22.5" customHeight="1" thickBot="1">
      <c r="A19" s="1237"/>
      <c r="B19" s="475" t="s">
        <v>95</v>
      </c>
      <c r="C19" s="313">
        <f t="shared" si="1"/>
        <v>0</v>
      </c>
      <c r="D19" s="352"/>
      <c r="E19" s="352"/>
      <c r="F19" s="352"/>
      <c r="G19" s="1210">
        <f t="shared" si="2"/>
        <v>0</v>
      </c>
      <c r="H19" s="1037"/>
      <c r="I19" s="1037"/>
      <c r="J19" s="1037"/>
      <c r="K19" s="4">
        <v>150</v>
      </c>
      <c r="L19" s="377" t="s">
        <v>37</v>
      </c>
      <c r="M19" s="84"/>
    </row>
    <row r="20" spans="1:14" s="29" customFormat="1" ht="22.5" customHeight="1">
      <c r="A20" s="1237"/>
      <c r="B20" s="378" t="s">
        <v>1146</v>
      </c>
      <c r="C20" s="351">
        <f t="shared" si="1"/>
        <v>0</v>
      </c>
      <c r="D20" s="351">
        <f>D19+D14</f>
        <v>0</v>
      </c>
      <c r="E20" s="351">
        <f>E19+E14</f>
        <v>0</v>
      </c>
      <c r="F20" s="351">
        <f>F19+F14</f>
        <v>0</v>
      </c>
      <c r="G20" s="351">
        <f>SUM(H20:J20)</f>
        <v>0</v>
      </c>
      <c r="H20" s="351">
        <f>H19+H14</f>
        <v>0</v>
      </c>
      <c r="I20" s="351">
        <f t="shared" ref="I20:J20" si="3">I19+I14</f>
        <v>0</v>
      </c>
      <c r="J20" s="351">
        <f t="shared" si="3"/>
        <v>0</v>
      </c>
      <c r="K20" s="4">
        <v>160</v>
      </c>
      <c r="L20" s="377" t="s">
        <v>141</v>
      </c>
      <c r="M20" s="84"/>
    </row>
    <row r="21" spans="1:14" s="29" customFormat="1" ht="22.5" customHeight="1">
      <c r="A21" s="1237"/>
      <c r="B21" s="470" t="s">
        <v>165</v>
      </c>
      <c r="C21" s="313">
        <f t="shared" si="1"/>
        <v>0</v>
      </c>
      <c r="D21" s="314">
        <f>D20-SUM(D22:D23)</f>
        <v>0</v>
      </c>
      <c r="E21" s="314">
        <f>E20-SUM(E22:E23)</f>
        <v>0</v>
      </c>
      <c r="F21" s="314">
        <f>F20-SUM(F22:F23)</f>
        <v>0</v>
      </c>
      <c r="G21" s="1210">
        <f>SUM(H21:J21)</f>
        <v>0</v>
      </c>
      <c r="H21" s="944">
        <f>H20-SUM(H22:H23)</f>
        <v>0</v>
      </c>
      <c r="I21" s="944">
        <f t="shared" ref="I21:J21" si="4">I20-SUM(I22:I23)</f>
        <v>0</v>
      </c>
      <c r="J21" s="944">
        <f t="shared" si="4"/>
        <v>0</v>
      </c>
      <c r="K21" s="4">
        <v>170</v>
      </c>
      <c r="L21" s="377" t="s">
        <v>77</v>
      </c>
      <c r="M21" s="84"/>
    </row>
    <row r="22" spans="1:14" s="29" customFormat="1" ht="22.5" customHeight="1">
      <c r="A22" s="1237"/>
      <c r="B22" s="470" t="s">
        <v>166</v>
      </c>
      <c r="C22" s="313">
        <f t="shared" si="1"/>
        <v>0</v>
      </c>
      <c r="D22" s="352"/>
      <c r="E22" s="352"/>
      <c r="F22" s="352"/>
      <c r="G22" s="1210">
        <f t="shared" ref="G22:G23" si="5">SUM(H22:J22)</f>
        <v>0</v>
      </c>
      <c r="H22" s="1037"/>
      <c r="I22" s="1037"/>
      <c r="J22" s="1037"/>
      <c r="K22" s="4">
        <v>180</v>
      </c>
      <c r="L22" s="377" t="s">
        <v>77</v>
      </c>
      <c r="M22" s="84"/>
    </row>
    <row r="23" spans="1:14" s="29" customFormat="1" ht="22.5" customHeight="1">
      <c r="A23" s="1237"/>
      <c r="B23" s="470" t="s">
        <v>167</v>
      </c>
      <c r="C23" s="313">
        <f t="shared" si="1"/>
        <v>0</v>
      </c>
      <c r="D23" s="352"/>
      <c r="E23" s="352"/>
      <c r="F23" s="352"/>
      <c r="G23" s="1210">
        <f t="shared" si="5"/>
        <v>0</v>
      </c>
      <c r="H23" s="1037"/>
      <c r="I23" s="1037"/>
      <c r="J23" s="1037"/>
      <c r="K23" s="4">
        <v>190</v>
      </c>
      <c r="L23" s="377" t="s">
        <v>77</v>
      </c>
      <c r="M23" s="84"/>
    </row>
    <row r="24" spans="1:14" s="29" customFormat="1" ht="22.5" customHeight="1">
      <c r="A24" s="1288"/>
      <c r="B24" s="1748"/>
      <c r="C24" s="1749"/>
      <c r="D24" s="1750"/>
      <c r="E24" s="1750"/>
      <c r="F24" s="1750"/>
      <c r="G24" s="1749"/>
      <c r="H24" s="1751"/>
      <c r="I24" s="1751"/>
      <c r="J24" s="1751"/>
      <c r="K24" s="1751"/>
      <c r="L24" s="1751"/>
      <c r="M24" s="842"/>
    </row>
    <row r="25" spans="1:14" s="20" customFormat="1" ht="15" customHeight="1">
      <c r="A25" s="1237"/>
      <c r="B25"/>
      <c r="C25"/>
      <c r="D25"/>
      <c r="E25"/>
      <c r="F25"/>
      <c r="G25"/>
      <c r="H25" s="1322"/>
      <c r="I25" s="1322"/>
      <c r="J25" s="1322"/>
      <c r="K25" s="1734" t="s">
        <v>1683</v>
      </c>
      <c r="L25" s="1734">
        <v>2</v>
      </c>
      <c r="M25"/>
      <c r="N25"/>
    </row>
    <row r="26" spans="1:14" s="30" customFormat="1">
      <c r="A26" s="1246">
        <v>2</v>
      </c>
      <c r="B26" s="476"/>
      <c r="C26" s="3" t="s">
        <v>597</v>
      </c>
      <c r="D26" s="3" t="s">
        <v>1075</v>
      </c>
      <c r="E26" s="3" t="s">
        <v>1076</v>
      </c>
      <c r="F26" s="3" t="s">
        <v>1077</v>
      </c>
      <c r="G26" s="1216" t="s">
        <v>598</v>
      </c>
      <c r="H26" s="1325" t="s">
        <v>1193</v>
      </c>
      <c r="I26" s="1325" t="s">
        <v>1194</v>
      </c>
      <c r="J26" s="1325" t="s">
        <v>1195</v>
      </c>
      <c r="K26" s="3" t="s">
        <v>74</v>
      </c>
      <c r="L26" s="477"/>
      <c r="M26" s="71"/>
    </row>
    <row r="27" spans="1:14" s="30" customFormat="1">
      <c r="A27" s="1246"/>
      <c r="B27" s="1799" t="s">
        <v>1267</v>
      </c>
      <c r="C27" s="362" t="s">
        <v>1509</v>
      </c>
      <c r="D27" s="362" t="s">
        <v>1509</v>
      </c>
      <c r="E27" s="362" t="s">
        <v>1509</v>
      </c>
      <c r="F27" s="362" t="s">
        <v>1509</v>
      </c>
      <c r="G27" s="362" t="s">
        <v>1178</v>
      </c>
      <c r="H27" s="1617" t="s">
        <v>1178</v>
      </c>
      <c r="I27" s="1617" t="s">
        <v>1178</v>
      </c>
      <c r="J27" s="1617" t="s">
        <v>1178</v>
      </c>
      <c r="K27" s="1330"/>
      <c r="L27" s="1331"/>
      <c r="M27" s="71"/>
    </row>
    <row r="28" spans="1:14" s="30" customFormat="1" ht="36.75" customHeight="1">
      <c r="A28" s="1246"/>
      <c r="B28" s="1799"/>
      <c r="C28" s="359" t="s">
        <v>94</v>
      </c>
      <c r="D28" s="864" t="s">
        <v>1074</v>
      </c>
      <c r="E28" s="864" t="s">
        <v>1073</v>
      </c>
      <c r="F28" s="864" t="s">
        <v>1072</v>
      </c>
      <c r="G28" s="359" t="s">
        <v>94</v>
      </c>
      <c r="H28" s="864" t="s">
        <v>1074</v>
      </c>
      <c r="I28" s="864" t="s">
        <v>1073</v>
      </c>
      <c r="J28" s="864" t="s">
        <v>1072</v>
      </c>
      <c r="K28" s="1275"/>
      <c r="L28" s="1331" t="s">
        <v>111</v>
      </c>
      <c r="M28" s="71"/>
    </row>
    <row r="29" spans="1:14" s="30" customFormat="1">
      <c r="A29" s="1246"/>
      <c r="B29" s="452"/>
      <c r="C29" s="289" t="s">
        <v>76</v>
      </c>
      <c r="D29" s="289" t="s">
        <v>76</v>
      </c>
      <c r="E29" s="289" t="s">
        <v>76</v>
      </c>
      <c r="F29" s="289" t="s">
        <v>76</v>
      </c>
      <c r="G29" s="1220" t="s">
        <v>76</v>
      </c>
      <c r="H29" s="289" t="s">
        <v>76</v>
      </c>
      <c r="I29" s="289" t="s">
        <v>76</v>
      </c>
      <c r="J29" s="289" t="s">
        <v>76</v>
      </c>
      <c r="K29" s="4" t="s">
        <v>75</v>
      </c>
      <c r="L29" s="478" t="s">
        <v>112</v>
      </c>
      <c r="M29" s="1127"/>
    </row>
    <row r="30" spans="1:14" s="30" customFormat="1" ht="23.25" customHeight="1">
      <c r="A30" s="1246"/>
      <c r="B30" s="479" t="s">
        <v>1114</v>
      </c>
      <c r="C30" s="58"/>
      <c r="D30" s="58"/>
      <c r="E30" s="58"/>
      <c r="F30" s="58"/>
      <c r="G30" s="1328"/>
      <c r="H30" s="1328"/>
      <c r="I30" s="1328"/>
      <c r="J30" s="1328"/>
      <c r="K30" s="1329"/>
      <c r="L30" s="480"/>
      <c r="M30" s="1423" t="s">
        <v>1273</v>
      </c>
    </row>
    <row r="31" spans="1:14" s="30" customFormat="1" ht="23.25" customHeight="1">
      <c r="A31" s="1246"/>
      <c r="B31" s="470" t="s">
        <v>165</v>
      </c>
      <c r="C31" s="313">
        <f>SUM(D31:F31)</f>
        <v>0</v>
      </c>
      <c r="D31" s="352"/>
      <c r="E31" s="352"/>
      <c r="F31" s="352"/>
      <c r="G31" s="1210">
        <f>SUM(H31:J31)</f>
        <v>0</v>
      </c>
      <c r="H31" s="1037"/>
      <c r="I31" s="1037"/>
      <c r="J31" s="1037"/>
      <c r="K31" s="4">
        <v>100</v>
      </c>
      <c r="L31" s="481" t="s">
        <v>77</v>
      </c>
      <c r="M31" s="71"/>
    </row>
    <row r="32" spans="1:14" s="30" customFormat="1" ht="23.25" customHeight="1">
      <c r="A32" s="1246"/>
      <c r="B32" s="470" t="s">
        <v>166</v>
      </c>
      <c r="C32" s="313">
        <f>SUM(D32:F32)</f>
        <v>0</v>
      </c>
      <c r="D32" s="352"/>
      <c r="E32" s="352"/>
      <c r="F32" s="352"/>
      <c r="G32" s="1210">
        <f t="shared" ref="G32:G33" si="6">SUM(H32:J32)</f>
        <v>0</v>
      </c>
      <c r="H32" s="1037"/>
      <c r="I32" s="1037"/>
      <c r="J32" s="1037"/>
      <c r="K32" s="4" t="s">
        <v>206</v>
      </c>
      <c r="L32" s="266" t="s">
        <v>77</v>
      </c>
      <c r="M32" s="71"/>
    </row>
    <row r="33" spans="1:24" s="30" customFormat="1" ht="23.25" customHeight="1" thickBot="1">
      <c r="A33" s="1246"/>
      <c r="B33" s="470" t="s">
        <v>167</v>
      </c>
      <c r="C33" s="313">
        <f>SUM(D33:F33)</f>
        <v>0</v>
      </c>
      <c r="D33" s="352"/>
      <c r="E33" s="352"/>
      <c r="F33" s="352"/>
      <c r="G33" s="1210">
        <f t="shared" si="6"/>
        <v>0</v>
      </c>
      <c r="H33" s="1037"/>
      <c r="I33" s="1037"/>
      <c r="J33" s="1037"/>
      <c r="K33" s="4" t="s">
        <v>25</v>
      </c>
      <c r="L33" s="266" t="s">
        <v>77</v>
      </c>
      <c r="M33" s="71"/>
    </row>
    <row r="34" spans="1:24" s="30" customFormat="1" ht="23.25" customHeight="1">
      <c r="A34" s="1246"/>
      <c r="B34" s="482" t="s">
        <v>94</v>
      </c>
      <c r="C34" s="351">
        <f>SUM(C31:C33)</f>
        <v>0</v>
      </c>
      <c r="D34" s="351">
        <f>SUM(D31:D33)</f>
        <v>0</v>
      </c>
      <c r="E34" s="351">
        <f>SUM(E31:E33)</f>
        <v>0</v>
      </c>
      <c r="F34" s="351">
        <f>SUM(F31:F33)</f>
        <v>0</v>
      </c>
      <c r="G34" s="351">
        <f>SUM(G31:G33)</f>
        <v>0</v>
      </c>
      <c r="H34" s="351">
        <f t="shared" ref="H34:J34" si="7">SUM(H31:H33)</f>
        <v>0</v>
      </c>
      <c r="I34" s="351">
        <f t="shared" si="7"/>
        <v>0</v>
      </c>
      <c r="J34" s="351">
        <f t="shared" si="7"/>
        <v>0</v>
      </c>
      <c r="K34" s="4" t="s">
        <v>207</v>
      </c>
      <c r="L34" s="483" t="s">
        <v>77</v>
      </c>
      <c r="M34" s="71"/>
    </row>
    <row r="35" spans="1:24" s="1323" customFormat="1">
      <c r="A35" s="1288"/>
      <c r="B35" s="1284"/>
      <c r="C35" s="1649"/>
      <c r="D35" s="1649"/>
      <c r="E35" s="1649"/>
      <c r="F35" s="1649"/>
      <c r="G35" s="1649"/>
      <c r="H35" s="1649"/>
      <c r="I35" s="1649"/>
      <c r="J35" s="1649"/>
      <c r="K35" s="1649"/>
      <c r="L35" s="1649"/>
    </row>
    <row r="36" spans="1:24" s="1323" customFormat="1">
      <c r="A36" s="1288"/>
      <c r="B36" s="1614"/>
      <c r="C36" s="1351"/>
      <c r="D36" s="1351"/>
      <c r="E36" s="1351"/>
      <c r="F36" s="1351"/>
      <c r="G36" s="1351"/>
      <c r="H36" s="1351"/>
      <c r="I36" s="1351"/>
      <c r="J36" s="1351"/>
      <c r="K36" s="1351"/>
      <c r="L36" s="1351"/>
    </row>
    <row r="37" spans="1:24" s="1323" customFormat="1">
      <c r="A37" s="1288"/>
      <c r="B37" s="1284"/>
      <c r="C37" s="1351"/>
      <c r="D37" s="1351"/>
      <c r="E37" s="1351"/>
      <c r="F37" s="1351"/>
      <c r="G37" s="1351"/>
      <c r="H37" s="1351"/>
      <c r="I37" s="1351"/>
      <c r="J37" s="1351"/>
      <c r="K37" s="1734" t="s">
        <v>1683</v>
      </c>
      <c r="L37" s="1734">
        <v>5</v>
      </c>
    </row>
    <row r="38" spans="1:24" s="1323" customFormat="1">
      <c r="A38" s="1288">
        <v>5</v>
      </c>
      <c r="B38" s="412"/>
      <c r="C38" s="3" t="s">
        <v>1314</v>
      </c>
      <c r="D38" s="3" t="s">
        <v>1282</v>
      </c>
      <c r="E38" s="3" t="s">
        <v>1283</v>
      </c>
      <c r="F38" s="3" t="s">
        <v>1284</v>
      </c>
      <c r="G38" s="1" t="s">
        <v>1315</v>
      </c>
      <c r="H38" s="1" t="s">
        <v>1285</v>
      </c>
      <c r="I38" s="1" t="s">
        <v>1286</v>
      </c>
      <c r="J38" s="1" t="s">
        <v>1287</v>
      </c>
      <c r="K38" s="3" t="s">
        <v>74</v>
      </c>
      <c r="L38" s="395"/>
    </row>
    <row r="39" spans="1:24" s="1323" customFormat="1">
      <c r="A39" s="1288"/>
      <c r="B39" s="1779" t="s">
        <v>1637</v>
      </c>
      <c r="C39" s="1667" t="s">
        <v>996</v>
      </c>
      <c r="D39" s="1667" t="s">
        <v>996</v>
      </c>
      <c r="E39" s="1667" t="s">
        <v>996</v>
      </c>
      <c r="F39" s="1667" t="s">
        <v>996</v>
      </c>
      <c r="G39" s="1667" t="s">
        <v>890</v>
      </c>
      <c r="H39" s="1667" t="s">
        <v>890</v>
      </c>
      <c r="I39" s="1667" t="s">
        <v>890</v>
      </c>
      <c r="J39" s="1667" t="s">
        <v>890</v>
      </c>
      <c r="K39" s="1649"/>
      <c r="L39" s="1668"/>
      <c r="M39" s="1249"/>
      <c r="N39" s="105"/>
      <c r="O39" s="105"/>
      <c r="P39" s="105"/>
      <c r="Q39" s="105"/>
      <c r="R39" s="105"/>
      <c r="S39" s="105"/>
      <c r="T39" s="105"/>
      <c r="U39" s="105"/>
      <c r="V39" s="105"/>
      <c r="W39" s="105"/>
      <c r="X39" s="105"/>
    </row>
    <row r="40" spans="1:24" s="1323" customFormat="1" ht="33.75" customHeight="1">
      <c r="A40" s="1288"/>
      <c r="B40" s="1779"/>
      <c r="C40" s="1668" t="s">
        <v>94</v>
      </c>
      <c r="D40" s="1668" t="s">
        <v>1074</v>
      </c>
      <c r="E40" s="1668" t="s">
        <v>1073</v>
      </c>
      <c r="F40" s="952" t="s">
        <v>1072</v>
      </c>
      <c r="G40" s="1668" t="s">
        <v>94</v>
      </c>
      <c r="H40" s="1668" t="s">
        <v>1074</v>
      </c>
      <c r="I40" s="1668" t="s">
        <v>1073</v>
      </c>
      <c r="J40" s="952" t="s">
        <v>1072</v>
      </c>
      <c r="K40" s="1649"/>
      <c r="L40" s="1668" t="s">
        <v>111</v>
      </c>
      <c r="M40" s="1612"/>
      <c r="N40" s="1613"/>
      <c r="O40" s="1613"/>
      <c r="P40" s="1613"/>
      <c r="Q40" s="1613"/>
      <c r="R40" s="1613"/>
      <c r="S40" s="1613"/>
      <c r="T40" s="1613"/>
      <c r="U40" s="1613"/>
      <c r="V40" s="105"/>
      <c r="W40" s="105"/>
      <c r="X40" s="105"/>
    </row>
    <row r="41" spans="1:24" s="1323" customFormat="1">
      <c r="A41" s="1288"/>
      <c r="B41" s="1779" t="s">
        <v>1281</v>
      </c>
      <c r="C41" s="1668" t="s">
        <v>76</v>
      </c>
      <c r="D41" s="1668" t="s">
        <v>76</v>
      </c>
      <c r="E41" s="1668" t="s">
        <v>76</v>
      </c>
      <c r="F41" s="1668" t="s">
        <v>76</v>
      </c>
      <c r="G41" s="1668" t="s">
        <v>76</v>
      </c>
      <c r="H41" s="1668" t="s">
        <v>76</v>
      </c>
      <c r="I41" s="1668" t="s">
        <v>76</v>
      </c>
      <c r="J41" s="1668" t="s">
        <v>76</v>
      </c>
      <c r="K41" s="1095" t="s">
        <v>75</v>
      </c>
      <c r="L41" s="778" t="s">
        <v>112</v>
      </c>
      <c r="M41" s="1634"/>
      <c r="N41" s="105"/>
      <c r="O41" s="105"/>
      <c r="P41" s="105"/>
      <c r="Q41" s="105"/>
      <c r="R41" s="105"/>
      <c r="S41" s="105"/>
      <c r="T41" s="105"/>
      <c r="U41" s="105"/>
      <c r="V41" s="105"/>
      <c r="W41" s="105"/>
      <c r="X41" s="105"/>
    </row>
    <row r="42" spans="1:24" s="1323" customFormat="1" ht="30" customHeight="1">
      <c r="A42" s="1288"/>
      <c r="B42" s="1727" t="s">
        <v>1638</v>
      </c>
      <c r="C42" s="1725">
        <f>SUM(D42:F42)</f>
        <v>0</v>
      </c>
      <c r="D42" s="985"/>
      <c r="E42" s="985"/>
      <c r="F42" s="985"/>
      <c r="G42" s="1276">
        <f>SUM(H42:J42)</f>
        <v>0</v>
      </c>
      <c r="H42" s="972"/>
      <c r="I42" s="972"/>
      <c r="J42" s="972"/>
      <c r="K42" s="1726" t="s">
        <v>11</v>
      </c>
      <c r="L42" s="1011" t="s">
        <v>77</v>
      </c>
      <c r="M42" s="1487"/>
    </row>
  </sheetData>
  <sheetProtection password="D5A2" sheet="1" objects="1" scenarios="1"/>
  <mergeCells count="3">
    <mergeCell ref="B11:B12"/>
    <mergeCell ref="B39:B41"/>
    <mergeCell ref="B27:B28"/>
  </mergeCells>
  <conditionalFormatting sqref="M40">
    <cfRule type="containsText" dxfId="0" priority="4" operator="containsText" text="FAIL">
      <formula>NOT(ISERROR(SEARCH("FAIL",M40)))</formula>
    </cfRule>
  </conditionalFormatting>
  <dataValidations count="1">
    <dataValidation allowBlank="1" showInputMessage="1" showErrorMessage="1" promptTitle="Service element commitments" prompt="These amounts should include the effect of any inflationary uplift to the service element of the contract." sqref="M30"/>
  </dataValidations>
  <printOptions gridLinesSet="0"/>
  <pageMargins left="0.74803149606299213" right="0.35433070866141736" top="0.35433070866141736" bottom="0.39370078740157483" header="0.19685039370078741" footer="0.19685039370078741"/>
  <pageSetup paperSize="9" scale="42" fitToHeight="0" orientation="portrait" horizontalDpi="300" verticalDpi="300" r:id="rId1"/>
  <headerFooter alignWithMargins="0"/>
  <ignoredErrors>
    <ignoredError sqref="C13 C29:G29 K32:K34 D13:G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1">
    <pageSetUpPr fitToPage="1"/>
  </sheetPr>
  <dimension ref="A1:R24"/>
  <sheetViews>
    <sheetView showGridLines="0" zoomScale="80" zoomScaleNormal="80" workbookViewId="0">
      <selection activeCell="B4" sqref="B4"/>
    </sheetView>
  </sheetViews>
  <sheetFormatPr defaultColWidth="10.7109375" defaultRowHeight="12.75"/>
  <cols>
    <col min="1" max="1" width="4.7109375" style="1239" customWidth="1"/>
    <col min="2" max="2" width="64.42578125" style="19" customWidth="1"/>
    <col min="3" max="7" width="17" style="17" customWidth="1"/>
    <col min="8" max="10" width="17" style="1323" customWidth="1"/>
    <col min="11" max="11" width="12.42578125" style="17" customWidth="1"/>
    <col min="12" max="12" width="14.140625" style="17" customWidth="1"/>
    <col min="13" max="16384" width="10.7109375" style="17"/>
  </cols>
  <sheetData>
    <row r="1" spans="1:13" ht="15.75">
      <c r="A1" s="1236"/>
      <c r="B1" s="1257" t="s">
        <v>1138</v>
      </c>
      <c r="C1" s="33"/>
      <c r="D1" s="33"/>
      <c r="E1" s="33"/>
      <c r="F1" s="33"/>
      <c r="G1" s="33"/>
      <c r="H1" s="1004"/>
      <c r="I1" s="1004"/>
      <c r="J1" s="1004"/>
      <c r="K1" s="33"/>
      <c r="L1" s="33"/>
    </row>
    <row r="2" spans="1:13">
      <c r="A2" s="1236"/>
      <c r="B2" s="42"/>
      <c r="C2" s="33"/>
      <c r="D2" s="33"/>
      <c r="E2" s="33"/>
      <c r="F2" s="33"/>
      <c r="G2" s="33"/>
      <c r="H2" s="1004"/>
      <c r="I2" s="1004"/>
      <c r="J2" s="1004"/>
      <c r="K2" s="33"/>
      <c r="L2" s="33"/>
    </row>
    <row r="3" spans="1:13">
      <c r="A3" s="1236"/>
      <c r="B3" s="43" t="s">
        <v>1506</v>
      </c>
      <c r="C3" s="33"/>
      <c r="D3" s="33"/>
      <c r="E3" s="33"/>
      <c r="F3" s="33"/>
      <c r="G3" s="33"/>
      <c r="H3" s="1004"/>
      <c r="I3" s="1004"/>
      <c r="J3" s="1004"/>
      <c r="K3" s="33"/>
      <c r="L3" s="33"/>
    </row>
    <row r="4" spans="1:13">
      <c r="A4" s="1236"/>
      <c r="B4" s="96" t="s">
        <v>640</v>
      </c>
      <c r="C4" s="33"/>
      <c r="D4" s="33"/>
      <c r="E4" s="33"/>
      <c r="F4" s="33"/>
      <c r="G4" s="33"/>
      <c r="H4" s="1004"/>
      <c r="I4" s="1004"/>
      <c r="J4" s="1004"/>
      <c r="K4" s="33"/>
      <c r="L4" s="33"/>
    </row>
    <row r="5" spans="1:13">
      <c r="A5" s="1236"/>
      <c r="B5" s="33"/>
      <c r="C5" s="33"/>
      <c r="D5" s="33"/>
      <c r="E5" s="33"/>
      <c r="F5" s="33"/>
      <c r="G5" s="33"/>
      <c r="H5" s="1004"/>
      <c r="I5" s="1004"/>
      <c r="J5" s="1004"/>
      <c r="K5" s="33"/>
      <c r="L5" s="33"/>
    </row>
    <row r="6" spans="1:13">
      <c r="A6" s="1236"/>
      <c r="B6" s="43" t="s">
        <v>42</v>
      </c>
      <c r="C6" s="33"/>
      <c r="D6" s="33"/>
      <c r="E6" s="33"/>
      <c r="F6" s="33"/>
      <c r="G6" s="33"/>
      <c r="H6" s="1004"/>
      <c r="I6" s="1004"/>
      <c r="J6" s="1004"/>
      <c r="K6" s="33"/>
      <c r="L6" s="33"/>
    </row>
    <row r="7" spans="1:13">
      <c r="A7" s="1236"/>
      <c r="B7" s="37"/>
      <c r="C7" s="33"/>
      <c r="D7" s="33"/>
      <c r="E7" s="33"/>
      <c r="F7" s="33"/>
      <c r="G7" s="33"/>
      <c r="H7" s="1004"/>
      <c r="I7" s="1004"/>
      <c r="J7" s="1004"/>
      <c r="K7" s="33"/>
      <c r="L7" s="33"/>
    </row>
    <row r="8" spans="1:13">
      <c r="A8" s="1236"/>
      <c r="B8" s="72"/>
      <c r="C8" s="33"/>
      <c r="D8" s="33"/>
      <c r="E8" s="33"/>
      <c r="F8" s="33"/>
      <c r="G8" s="33"/>
      <c r="H8" s="1004"/>
      <c r="I8" s="1004"/>
      <c r="J8" s="1004"/>
      <c r="K8" s="33"/>
      <c r="L8" s="33"/>
    </row>
    <row r="9" spans="1:13" s="142" customFormat="1">
      <c r="A9" s="1236"/>
      <c r="B9" s="134"/>
      <c r="C9" s="129"/>
      <c r="D9" s="129"/>
      <c r="E9" s="129"/>
      <c r="F9" s="129"/>
      <c r="G9" s="129"/>
      <c r="H9" s="1004"/>
      <c r="I9" s="1004"/>
      <c r="J9" s="1004"/>
      <c r="K9" s="1734" t="s">
        <v>1683</v>
      </c>
      <c r="L9" s="1734">
        <v>1</v>
      </c>
    </row>
    <row r="10" spans="1:13" s="142" customFormat="1" ht="12" customHeight="1">
      <c r="A10" s="1236">
        <v>1</v>
      </c>
      <c r="B10" s="1371"/>
      <c r="C10" s="1372" t="s">
        <v>599</v>
      </c>
      <c r="D10" s="1372" t="s">
        <v>1078</v>
      </c>
      <c r="E10" s="1372" t="s">
        <v>1079</v>
      </c>
      <c r="F10" s="1372" t="s">
        <v>1080</v>
      </c>
      <c r="G10" s="1373" t="s">
        <v>600</v>
      </c>
      <c r="H10" s="1373" t="s">
        <v>1196</v>
      </c>
      <c r="I10" s="1373" t="s">
        <v>1197</v>
      </c>
      <c r="J10" s="1373" t="s">
        <v>1198</v>
      </c>
      <c r="K10" s="1372" t="s">
        <v>74</v>
      </c>
      <c r="L10" s="1375"/>
    </row>
    <row r="11" spans="1:13" s="142" customFormat="1">
      <c r="A11" s="1236"/>
      <c r="B11" s="1799" t="s">
        <v>1277</v>
      </c>
      <c r="C11" s="1347" t="s">
        <v>1509</v>
      </c>
      <c r="D11" s="1347" t="s">
        <v>1509</v>
      </c>
      <c r="E11" s="1347" t="s">
        <v>1509</v>
      </c>
      <c r="F11" s="1347" t="s">
        <v>1509</v>
      </c>
      <c r="G11" s="1347" t="s">
        <v>1178</v>
      </c>
      <c r="H11" s="1617" t="s">
        <v>1178</v>
      </c>
      <c r="I11" s="1617" t="s">
        <v>1178</v>
      </c>
      <c r="J11" s="1617" t="s">
        <v>1178</v>
      </c>
      <c r="K11" s="1374"/>
      <c r="L11" s="1083"/>
    </row>
    <row r="12" spans="1:13" s="142" customFormat="1" ht="22.5">
      <c r="A12" s="1236"/>
      <c r="B12" s="1799"/>
      <c r="C12" s="1348" t="s">
        <v>94</v>
      </c>
      <c r="D12" s="1348" t="s">
        <v>1074</v>
      </c>
      <c r="E12" s="1348" t="s">
        <v>1073</v>
      </c>
      <c r="F12" s="952" t="s">
        <v>1072</v>
      </c>
      <c r="G12" s="1348" t="s">
        <v>94</v>
      </c>
      <c r="H12" s="1618" t="s">
        <v>1074</v>
      </c>
      <c r="I12" s="1618" t="s">
        <v>1073</v>
      </c>
      <c r="J12" s="952" t="s">
        <v>1072</v>
      </c>
      <c r="K12" s="431"/>
      <c r="L12" s="1083" t="s">
        <v>111</v>
      </c>
      <c r="M12" s="173"/>
    </row>
    <row r="13" spans="1:13" s="142" customFormat="1">
      <c r="A13" s="1236"/>
      <c r="B13" s="1376"/>
      <c r="C13" s="1348" t="s">
        <v>76</v>
      </c>
      <c r="D13" s="1348" t="s">
        <v>76</v>
      </c>
      <c r="E13" s="1348" t="s">
        <v>76</v>
      </c>
      <c r="F13" s="1348" t="s">
        <v>76</v>
      </c>
      <c r="G13" s="1348" t="s">
        <v>76</v>
      </c>
      <c r="H13" s="1618" t="s">
        <v>76</v>
      </c>
      <c r="I13" s="1618" t="s">
        <v>76</v>
      </c>
      <c r="J13" s="1618" t="s">
        <v>76</v>
      </c>
      <c r="K13" s="867" t="s">
        <v>75</v>
      </c>
      <c r="L13" s="1083" t="s">
        <v>112</v>
      </c>
    </row>
    <row r="14" spans="1:13" s="142" customFormat="1" ht="18.75" customHeight="1">
      <c r="A14" s="1236"/>
      <c r="B14" s="1377" t="s">
        <v>165</v>
      </c>
      <c r="C14" s="881">
        <f t="shared" ref="C14:C17" si="0">SUM(D14:F14)</f>
        <v>0</v>
      </c>
      <c r="D14" s="882"/>
      <c r="E14" s="882"/>
      <c r="F14" s="882"/>
      <c r="G14" s="881">
        <f>SUM(H14:J14)</f>
        <v>0</v>
      </c>
      <c r="H14" s="880"/>
      <c r="I14" s="880"/>
      <c r="J14" s="880"/>
      <c r="K14" s="867">
        <v>100</v>
      </c>
      <c r="L14" s="1378" t="s">
        <v>77</v>
      </c>
      <c r="M14" s="863"/>
    </row>
    <row r="15" spans="1:13" s="142" customFormat="1" ht="18.75" customHeight="1">
      <c r="A15" s="1236"/>
      <c r="B15" s="1377" t="s">
        <v>166</v>
      </c>
      <c r="C15" s="881">
        <f t="shared" si="0"/>
        <v>0</v>
      </c>
      <c r="D15" s="882"/>
      <c r="E15" s="882"/>
      <c r="F15" s="882"/>
      <c r="G15" s="881">
        <f t="shared" ref="G15:G16" si="1">SUM(H15:J15)</f>
        <v>0</v>
      </c>
      <c r="H15" s="880"/>
      <c r="I15" s="880"/>
      <c r="J15" s="880"/>
      <c r="K15" s="867">
        <v>110</v>
      </c>
      <c r="L15" s="1261" t="s">
        <v>77</v>
      </c>
      <c r="M15" s="863"/>
    </row>
    <row r="16" spans="1:13" s="142" customFormat="1" ht="18.75" customHeight="1" thickBot="1">
      <c r="A16" s="1236"/>
      <c r="B16" s="1377" t="s">
        <v>167</v>
      </c>
      <c r="C16" s="881">
        <f t="shared" si="0"/>
        <v>0</v>
      </c>
      <c r="D16" s="882"/>
      <c r="E16" s="882"/>
      <c r="F16" s="882"/>
      <c r="G16" s="881">
        <f t="shared" si="1"/>
        <v>0</v>
      </c>
      <c r="H16" s="880"/>
      <c r="I16" s="880"/>
      <c r="J16" s="880"/>
      <c r="K16" s="867">
        <v>120</v>
      </c>
      <c r="L16" s="1261" t="s">
        <v>77</v>
      </c>
      <c r="M16" s="863"/>
    </row>
    <row r="17" spans="1:18" s="142" customFormat="1" ht="18.75" customHeight="1">
      <c r="A17" s="1236"/>
      <c r="B17" s="1370" t="s">
        <v>94</v>
      </c>
      <c r="C17" s="351">
        <f t="shared" si="0"/>
        <v>0</v>
      </c>
      <c r="D17" s="351">
        <f>SUM(D14:D16)</f>
        <v>0</v>
      </c>
      <c r="E17" s="351">
        <f t="shared" ref="E17:J17" si="2">SUM(E14:E16)</f>
        <v>0</v>
      </c>
      <c r="F17" s="351">
        <f t="shared" si="2"/>
        <v>0</v>
      </c>
      <c r="G17" s="351">
        <f t="shared" si="2"/>
        <v>0</v>
      </c>
      <c r="H17" s="351">
        <f t="shared" si="2"/>
        <v>0</v>
      </c>
      <c r="I17" s="351">
        <f t="shared" si="2"/>
        <v>0</v>
      </c>
      <c r="J17" s="351">
        <f t="shared" si="2"/>
        <v>0</v>
      </c>
      <c r="K17" s="867" t="s">
        <v>208</v>
      </c>
      <c r="L17" s="884" t="s">
        <v>141</v>
      </c>
      <c r="M17" s="863"/>
    </row>
    <row r="18" spans="1:18" s="142" customFormat="1">
      <c r="A18" s="1236"/>
      <c r="B18" s="64"/>
      <c r="C18" s="99"/>
      <c r="D18" s="99"/>
      <c r="E18" s="99"/>
      <c r="F18" s="99"/>
      <c r="G18" s="99"/>
      <c r="H18" s="99"/>
      <c r="I18" s="99"/>
      <c r="J18" s="99"/>
      <c r="K18" s="104"/>
      <c r="L18" s="136"/>
    </row>
    <row r="19" spans="1:18">
      <c r="A19" s="1236"/>
      <c r="B19" s="80"/>
      <c r="C19" s="99"/>
      <c r="D19" s="98"/>
      <c r="E19" s="98"/>
      <c r="F19" s="98"/>
      <c r="G19" s="98"/>
      <c r="H19" s="98"/>
      <c r="I19" s="98"/>
      <c r="J19" s="98"/>
      <c r="K19" s="1734" t="s">
        <v>1683</v>
      </c>
      <c r="L19" s="1734">
        <v>3</v>
      </c>
    </row>
    <row r="20" spans="1:18">
      <c r="A20" s="1237">
        <v>3</v>
      </c>
      <c r="B20" s="412"/>
      <c r="C20" s="3" t="s">
        <v>1242</v>
      </c>
      <c r="D20" s="3" t="s">
        <v>1308</v>
      </c>
      <c r="E20" s="3" t="s">
        <v>1310</v>
      </c>
      <c r="F20" s="3" t="s">
        <v>1309</v>
      </c>
      <c r="G20" s="1" t="s">
        <v>1290</v>
      </c>
      <c r="H20" s="1" t="s">
        <v>1311</v>
      </c>
      <c r="I20" s="1" t="s">
        <v>1312</v>
      </c>
      <c r="J20" s="1" t="s">
        <v>1313</v>
      </c>
      <c r="K20" s="3" t="s">
        <v>74</v>
      </c>
      <c r="L20" s="395"/>
      <c r="M20" s="1323"/>
      <c r="N20" s="1323"/>
      <c r="O20" s="1323"/>
      <c r="P20" s="1323"/>
      <c r="Q20" s="1323"/>
      <c r="R20" s="1323"/>
    </row>
    <row r="21" spans="1:18" ht="18.75" customHeight="1">
      <c r="A21" s="1237"/>
      <c r="B21" s="1779" t="s">
        <v>1639</v>
      </c>
      <c r="C21" s="1623" t="s">
        <v>996</v>
      </c>
      <c r="D21" s="1610" t="s">
        <v>996</v>
      </c>
      <c r="E21" s="1623" t="s">
        <v>996</v>
      </c>
      <c r="F21" s="1623" t="s">
        <v>996</v>
      </c>
      <c r="G21" s="1623" t="s">
        <v>890</v>
      </c>
      <c r="H21" s="1610" t="s">
        <v>890</v>
      </c>
      <c r="I21" s="1623" t="s">
        <v>890</v>
      </c>
      <c r="J21" s="1623" t="s">
        <v>890</v>
      </c>
      <c r="K21" s="1609"/>
      <c r="L21" s="1611" t="s">
        <v>111</v>
      </c>
      <c r="M21" s="1249"/>
      <c r="N21" s="105"/>
      <c r="O21" s="105"/>
      <c r="P21" s="105"/>
      <c r="Q21" s="105"/>
      <c r="R21" s="105"/>
    </row>
    <row r="22" spans="1:18" s="1323" customFormat="1" ht="23.25" customHeight="1">
      <c r="A22" s="1288"/>
      <c r="B22" s="1779"/>
      <c r="C22" s="1624" t="s">
        <v>94</v>
      </c>
      <c r="D22" s="1624" t="s">
        <v>1074</v>
      </c>
      <c r="E22" s="1624" t="s">
        <v>1073</v>
      </c>
      <c r="F22" s="952" t="s">
        <v>1072</v>
      </c>
      <c r="G22" s="1624" t="s">
        <v>94</v>
      </c>
      <c r="H22" s="1624" t="s">
        <v>1074</v>
      </c>
      <c r="I22" s="1624" t="s">
        <v>1073</v>
      </c>
      <c r="J22" s="952" t="s">
        <v>1072</v>
      </c>
      <c r="K22" s="1622"/>
      <c r="L22" s="1624"/>
      <c r="M22" s="1249"/>
      <c r="N22" s="105"/>
      <c r="O22" s="105"/>
      <c r="P22" s="105"/>
      <c r="Q22" s="105"/>
      <c r="R22" s="105"/>
    </row>
    <row r="23" spans="1:18">
      <c r="B23" s="1779"/>
      <c r="C23" s="1624" t="s">
        <v>76</v>
      </c>
      <c r="D23" s="1611" t="s">
        <v>76</v>
      </c>
      <c r="E23" s="1624" t="s">
        <v>76</v>
      </c>
      <c r="F23" s="1624" t="s">
        <v>76</v>
      </c>
      <c r="G23" s="1624" t="s">
        <v>76</v>
      </c>
      <c r="H23" s="1624" t="s">
        <v>76</v>
      </c>
      <c r="I23" s="1624" t="s">
        <v>76</v>
      </c>
      <c r="J23" s="1624" t="s">
        <v>76</v>
      </c>
      <c r="K23" s="1095" t="s">
        <v>75</v>
      </c>
      <c r="L23" s="778" t="s">
        <v>112</v>
      </c>
      <c r="M23" s="1612"/>
      <c r="N23" s="1613"/>
      <c r="O23" s="1613"/>
      <c r="P23" s="1613"/>
      <c r="Q23" s="1613"/>
      <c r="R23" s="1613"/>
    </row>
    <row r="24" spans="1:18" ht="22.5">
      <c r="B24" s="1728" t="s">
        <v>1289</v>
      </c>
      <c r="C24" s="1633">
        <f>SUM(D24:F24)</f>
        <v>0</v>
      </c>
      <c r="D24" s="1097"/>
      <c r="E24" s="1097"/>
      <c r="F24" s="1097"/>
      <c r="G24" s="1633">
        <f>SUM(H24:J24)</f>
        <v>0</v>
      </c>
      <c r="H24" s="880"/>
      <c r="I24" s="880"/>
      <c r="J24" s="880"/>
      <c r="K24" s="484" t="s">
        <v>11</v>
      </c>
      <c r="L24" s="377" t="s">
        <v>77</v>
      </c>
      <c r="M24" s="1487"/>
      <c r="N24" s="1323"/>
      <c r="O24" s="1323"/>
      <c r="P24" s="1323"/>
      <c r="Q24" s="1323"/>
      <c r="R24" s="1323"/>
    </row>
  </sheetData>
  <sheetProtection password="D5A2" sheet="1" objects="1" scenarios="1"/>
  <customSheetViews>
    <customSheetView guid="{E4F26FFA-5313-49C9-9365-CBA576C57791}" showGridLines="0" fitToPage="1" hiddenRows="1" showRuler="0" topLeftCell="A7">
      <selection activeCell="I29" sqref="I29"/>
      <pageMargins left="0.74803149606299213" right="0.74803149606299213" top="0.98425196850393704" bottom="0.98425196850393704" header="0.51181102362204722" footer="0.51181102362204722"/>
      <pageSetup paperSize="9" scale="65" orientation="portrait" horizontalDpi="300" verticalDpi="300" r:id="rId1"/>
      <headerFooter alignWithMargins="0"/>
    </customSheetView>
  </customSheetViews>
  <mergeCells count="2">
    <mergeCell ref="B11:B12"/>
    <mergeCell ref="B21:B23"/>
  </mergeCells>
  <phoneticPr fontId="0" type="noConversion"/>
  <printOptions gridLinesSet="0"/>
  <pageMargins left="0.74803149606299213" right="0.34" top="0.36" bottom="0.38" header="0.21" footer="0.2"/>
  <pageSetup paperSize="9" scale="56" orientation="landscape" horizontalDpi="300" verticalDpi="300" r:id="rId2"/>
  <headerFooter alignWithMargins="0"/>
  <ignoredErrors>
    <ignoredError sqref="C13:G13 K17"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1">
    <pageSetUpPr fitToPage="1"/>
  </sheetPr>
  <dimension ref="A1:P73"/>
  <sheetViews>
    <sheetView showGridLines="0" zoomScale="80" zoomScaleNormal="80" workbookViewId="0">
      <selection activeCell="B4" sqref="B4"/>
    </sheetView>
  </sheetViews>
  <sheetFormatPr defaultColWidth="10.7109375" defaultRowHeight="12.75"/>
  <cols>
    <col min="1" max="1" width="6.5703125" style="1239" customWidth="1"/>
    <col min="2" max="2" width="49.42578125" style="19" customWidth="1"/>
    <col min="3" max="8" width="14.28515625" style="17" customWidth="1"/>
    <col min="9" max="9" width="12.85546875" style="17" customWidth="1"/>
    <col min="10" max="16384" width="10.7109375" style="17"/>
  </cols>
  <sheetData>
    <row r="1" spans="1:12" ht="15.75">
      <c r="A1" s="1236"/>
      <c r="B1" s="1257" t="s">
        <v>1138</v>
      </c>
      <c r="C1" s="33"/>
      <c r="D1" s="33"/>
      <c r="E1" s="33"/>
      <c r="F1" s="33"/>
      <c r="G1" s="33"/>
      <c r="H1" s="33"/>
      <c r="I1" s="33"/>
    </row>
    <row r="2" spans="1:12">
      <c r="A2" s="1236"/>
      <c r="B2" s="42"/>
      <c r="C2" s="33"/>
      <c r="D2" s="33"/>
      <c r="E2" s="33"/>
      <c r="F2" s="33"/>
      <c r="G2" s="33"/>
      <c r="H2" s="33"/>
      <c r="I2" s="33"/>
    </row>
    <row r="3" spans="1:12">
      <c r="A3" s="1235"/>
      <c r="B3" s="43" t="s">
        <v>1506</v>
      </c>
      <c r="C3" s="34"/>
      <c r="D3" s="33"/>
      <c r="E3" s="34"/>
      <c r="F3" s="33"/>
      <c r="G3" s="33"/>
      <c r="H3" s="34"/>
      <c r="I3" s="33"/>
    </row>
    <row r="4" spans="1:12">
      <c r="A4" s="1235"/>
      <c r="B4" s="96" t="s">
        <v>641</v>
      </c>
      <c r="C4" s="34"/>
      <c r="D4" s="33"/>
      <c r="E4" s="34"/>
      <c r="F4" s="33"/>
      <c r="G4" s="33"/>
      <c r="H4" s="34"/>
      <c r="I4" s="33"/>
    </row>
    <row r="5" spans="1:12" ht="10.5" customHeight="1">
      <c r="A5" s="1235"/>
      <c r="B5" s="33"/>
      <c r="C5" s="34"/>
      <c r="D5" s="33"/>
      <c r="E5" s="34"/>
      <c r="F5" s="33"/>
      <c r="G5" s="33"/>
      <c r="H5" s="34"/>
      <c r="I5" s="33"/>
    </row>
    <row r="6" spans="1:12">
      <c r="A6" s="1235"/>
      <c r="B6" s="56" t="s">
        <v>42</v>
      </c>
      <c r="C6" s="79"/>
      <c r="D6" s="52"/>
      <c r="E6" s="34"/>
      <c r="F6" s="33"/>
      <c r="G6" s="33"/>
      <c r="H6" s="79"/>
      <c r="I6" s="33"/>
    </row>
    <row r="7" spans="1:12" s="998" customFormat="1">
      <c r="A7" s="1235"/>
      <c r="B7" s="357"/>
      <c r="C7" s="875"/>
      <c r="D7" s="132"/>
      <c r="E7" s="1005"/>
      <c r="F7" s="1004"/>
      <c r="G7" s="1004"/>
      <c r="H7" s="875"/>
      <c r="I7" s="1004"/>
    </row>
    <row r="8" spans="1:12" ht="27.75" customHeight="1">
      <c r="A8" s="1236"/>
      <c r="B8" s="1800" t="s">
        <v>1321</v>
      </c>
      <c r="C8" s="1800"/>
      <c r="D8" s="1800"/>
      <c r="E8" s="1800"/>
      <c r="F8" s="1800"/>
      <c r="G8" s="1800"/>
      <c r="H8" s="1800"/>
      <c r="I8" s="1800"/>
    </row>
    <row r="9" spans="1:12" s="1323" customFormat="1">
      <c r="A9" s="1236"/>
      <c r="B9" s="1125"/>
      <c r="C9" s="1004"/>
      <c r="D9" s="1004"/>
      <c r="E9" s="1004"/>
      <c r="F9" s="1004"/>
      <c r="G9" s="1004"/>
      <c r="H9" s="1004"/>
      <c r="I9" s="1004"/>
    </row>
    <row r="10" spans="1:12" s="1323" customFormat="1">
      <c r="A10" s="1236"/>
      <c r="B10" s="1256" t="s">
        <v>1223</v>
      </c>
      <c r="C10" s="1004"/>
      <c r="D10" s="1004"/>
      <c r="E10" s="1004"/>
      <c r="F10" s="1004"/>
      <c r="G10" s="1004"/>
      <c r="H10" s="1004"/>
      <c r="I10" s="1004"/>
    </row>
    <row r="11" spans="1:12" s="998" customFormat="1">
      <c r="A11" s="1236"/>
      <c r="B11" s="1125"/>
      <c r="C11" s="1004"/>
      <c r="D11" s="1004"/>
      <c r="E11" s="1004"/>
      <c r="F11" s="1004"/>
      <c r="G11" s="1004"/>
      <c r="H11" s="1734" t="s">
        <v>1683</v>
      </c>
      <c r="I11" s="1734">
        <v>1</v>
      </c>
    </row>
    <row r="12" spans="1:12">
      <c r="A12" s="1236">
        <v>1</v>
      </c>
      <c r="B12" s="508"/>
      <c r="C12" s="759" t="s">
        <v>601</v>
      </c>
      <c r="D12" s="759" t="s">
        <v>602</v>
      </c>
      <c r="E12" s="759" t="s">
        <v>603</v>
      </c>
      <c r="F12" s="759" t="s">
        <v>604</v>
      </c>
      <c r="G12" s="759" t="s">
        <v>605</v>
      </c>
      <c r="H12" s="759" t="s">
        <v>74</v>
      </c>
      <c r="I12" s="509"/>
      <c r="J12" s="1643"/>
      <c r="K12" s="1004"/>
      <c r="L12" s="1324"/>
    </row>
    <row r="13" spans="1:12" ht="33.75">
      <c r="A13" s="1236"/>
      <c r="B13" s="430" t="s">
        <v>1268</v>
      </c>
      <c r="C13" s="361" t="s">
        <v>94</v>
      </c>
      <c r="D13" s="361" t="s">
        <v>104</v>
      </c>
      <c r="E13" s="361" t="s">
        <v>1691</v>
      </c>
      <c r="F13" s="361" t="s">
        <v>35</v>
      </c>
      <c r="G13" s="361" t="s">
        <v>105</v>
      </c>
      <c r="H13" s="431"/>
      <c r="I13" s="382" t="s">
        <v>111</v>
      </c>
    </row>
    <row r="14" spans="1:12">
      <c r="A14" s="1236"/>
      <c r="B14" s="437"/>
      <c r="C14" s="289" t="s">
        <v>29</v>
      </c>
      <c r="D14" s="289" t="s">
        <v>76</v>
      </c>
      <c r="E14" s="289" t="s">
        <v>76</v>
      </c>
      <c r="F14" s="289" t="s">
        <v>76</v>
      </c>
      <c r="G14" s="431" t="s">
        <v>76</v>
      </c>
      <c r="H14" s="711" t="s">
        <v>75</v>
      </c>
      <c r="I14" s="396" t="s">
        <v>112</v>
      </c>
    </row>
    <row r="15" spans="1:12" ht="18.75" customHeight="1">
      <c r="A15" s="1236"/>
      <c r="B15" s="510" t="s">
        <v>309</v>
      </c>
      <c r="C15" s="511"/>
      <c r="D15" s="512"/>
      <c r="E15" s="511"/>
      <c r="F15" s="512"/>
      <c r="G15" s="512"/>
      <c r="H15" s="513"/>
      <c r="I15" s="509"/>
    </row>
    <row r="16" spans="1:12" ht="18.75" customHeight="1">
      <c r="A16" s="1236"/>
      <c r="B16" s="502" t="s">
        <v>1640</v>
      </c>
      <c r="C16" s="313">
        <f t="shared" ref="C16:C21" si="0">SUM(D16:G16)</f>
        <v>0</v>
      </c>
      <c r="D16" s="411"/>
      <c r="E16" s="716"/>
      <c r="F16" s="411"/>
      <c r="G16" s="411"/>
      <c r="H16" s="711">
        <v>104</v>
      </c>
      <c r="I16" s="266" t="s">
        <v>77</v>
      </c>
    </row>
    <row r="17" spans="1:16" ht="31.5" customHeight="1">
      <c r="A17" s="1236"/>
      <c r="B17" s="336" t="s">
        <v>1641</v>
      </c>
      <c r="C17" s="313">
        <f t="shared" si="0"/>
        <v>0</v>
      </c>
      <c r="D17" s="716"/>
      <c r="E17" s="986"/>
      <c r="F17" s="986"/>
      <c r="G17" s="986"/>
      <c r="H17" s="711" t="s">
        <v>764</v>
      </c>
      <c r="I17" s="266" t="s">
        <v>77</v>
      </c>
      <c r="K17" s="1800"/>
      <c r="L17" s="1800"/>
      <c r="M17" s="1800"/>
      <c r="N17" s="1800"/>
      <c r="O17" s="1800"/>
      <c r="P17" s="1800"/>
    </row>
    <row r="18" spans="1:16" ht="18.75" customHeight="1">
      <c r="A18" s="1236"/>
      <c r="B18" s="336" t="s">
        <v>1642</v>
      </c>
      <c r="C18" s="313">
        <f t="shared" si="0"/>
        <v>0</v>
      </c>
      <c r="D18" s="716"/>
      <c r="E18" s="986"/>
      <c r="F18" s="716"/>
      <c r="G18" s="716"/>
      <c r="H18" s="711" t="s">
        <v>25</v>
      </c>
      <c r="I18" s="266" t="s">
        <v>77</v>
      </c>
      <c r="K18" s="1800"/>
      <c r="L18" s="1800"/>
      <c r="M18" s="1800"/>
      <c r="N18" s="1800"/>
      <c r="O18" s="1800"/>
      <c r="P18" s="1800"/>
    </row>
    <row r="19" spans="1:16" ht="18.75" customHeight="1">
      <c r="A19" s="1236"/>
      <c r="B19" s="514" t="s">
        <v>1643</v>
      </c>
      <c r="C19" s="313">
        <f t="shared" si="0"/>
        <v>0</v>
      </c>
      <c r="D19" s="716"/>
      <c r="E19" s="716"/>
      <c r="F19" s="716"/>
      <c r="G19" s="716"/>
      <c r="H19" s="711" t="s">
        <v>207</v>
      </c>
      <c r="I19" s="266" t="s">
        <v>77</v>
      </c>
      <c r="K19" s="1800"/>
      <c r="L19" s="1800"/>
      <c r="M19" s="1800"/>
      <c r="N19" s="1800"/>
      <c r="O19" s="1800"/>
      <c r="P19" s="1800"/>
    </row>
    <row r="20" spans="1:16" ht="34.5" customHeight="1">
      <c r="A20" s="1236"/>
      <c r="B20" s="1115" t="s">
        <v>1644</v>
      </c>
      <c r="C20" s="313">
        <f t="shared" si="0"/>
        <v>0</v>
      </c>
      <c r="D20" s="716"/>
      <c r="E20" s="973"/>
      <c r="F20" s="973"/>
      <c r="G20" s="973"/>
      <c r="H20" s="711" t="s">
        <v>208</v>
      </c>
      <c r="I20" s="266" t="s">
        <v>77</v>
      </c>
    </row>
    <row r="21" spans="1:16" s="998" customFormat="1" ht="27" customHeight="1" thickBot="1">
      <c r="A21" s="1236"/>
      <c r="B21" s="1756" t="s">
        <v>1645</v>
      </c>
      <c r="C21" s="1757">
        <f t="shared" si="0"/>
        <v>0</v>
      </c>
      <c r="D21" s="1724"/>
      <c r="E21" s="1724"/>
      <c r="F21" s="1724"/>
      <c r="G21" s="1724"/>
      <c r="H21" s="1095" t="s">
        <v>725</v>
      </c>
      <c r="I21" s="1078" t="s">
        <v>141</v>
      </c>
    </row>
    <row r="22" spans="1:16" ht="25.5" customHeight="1">
      <c r="A22" s="1236"/>
      <c r="B22" s="1754" t="s">
        <v>1646</v>
      </c>
      <c r="C22" s="1755">
        <f>SUM(C16:C21)</f>
        <v>0</v>
      </c>
      <c r="D22" s="1755">
        <f>SUM(D16:D21)</f>
        <v>0</v>
      </c>
      <c r="E22" s="1755">
        <f>SUM(E16:E21)</f>
        <v>0</v>
      </c>
      <c r="F22" s="1755">
        <f>SUM(F16:F21)</f>
        <v>0</v>
      </c>
      <c r="G22" s="1755">
        <f>SUM(G16:G21)</f>
        <v>0</v>
      </c>
      <c r="H22" s="1095" t="s">
        <v>2</v>
      </c>
      <c r="I22" s="266" t="s">
        <v>77</v>
      </c>
    </row>
    <row r="23" spans="1:16" s="1323" customFormat="1" ht="25.5" customHeight="1">
      <c r="A23" s="1236"/>
      <c r="B23" s="1236"/>
      <c r="C23" s="1218"/>
      <c r="D23" s="1218"/>
      <c r="E23" s="1218"/>
    </row>
    <row r="24" spans="1:16" s="998" customFormat="1">
      <c r="A24" s="1236"/>
      <c r="B24" s="1804"/>
      <c r="C24" s="1805"/>
      <c r="D24" s="1805"/>
      <c r="E24" s="1805"/>
      <c r="F24" s="1805"/>
      <c r="G24" s="1806"/>
      <c r="H24" s="1802" t="s">
        <v>1683</v>
      </c>
      <c r="I24" s="1734">
        <v>2</v>
      </c>
    </row>
    <row r="25" spans="1:16" s="998" customFormat="1">
      <c r="A25" s="1236">
        <v>2</v>
      </c>
      <c r="B25" s="1193"/>
      <c r="C25" s="1803" t="s">
        <v>601</v>
      </c>
      <c r="D25" s="1803" t="s">
        <v>602</v>
      </c>
      <c r="E25" s="1803" t="s">
        <v>603</v>
      </c>
      <c r="F25" s="1803" t="s">
        <v>604</v>
      </c>
      <c r="G25" s="1803" t="s">
        <v>605</v>
      </c>
      <c r="H25" s="1234" t="s">
        <v>74</v>
      </c>
      <c r="I25" s="1224"/>
    </row>
    <row r="26" spans="1:16" s="998" customFormat="1" ht="33.75" customHeight="1">
      <c r="A26" s="1236"/>
      <c r="B26" s="1193" t="s">
        <v>1127</v>
      </c>
      <c r="C26" s="952" t="s">
        <v>94</v>
      </c>
      <c r="D26" s="952" t="s">
        <v>104</v>
      </c>
      <c r="E26" s="952" t="s">
        <v>1691</v>
      </c>
      <c r="F26" s="952" t="s">
        <v>35</v>
      </c>
      <c r="G26" s="952" t="s">
        <v>105</v>
      </c>
      <c r="H26" s="1220"/>
      <c r="I26" s="1232"/>
    </row>
    <row r="27" spans="1:16" s="998" customFormat="1">
      <c r="A27" s="1236"/>
      <c r="B27" s="506"/>
      <c r="C27" s="1220" t="s">
        <v>29</v>
      </c>
      <c r="D27" s="289" t="s">
        <v>76</v>
      </c>
      <c r="E27" s="289" t="s">
        <v>76</v>
      </c>
      <c r="F27" s="289" t="s">
        <v>76</v>
      </c>
      <c r="G27" s="431" t="s">
        <v>76</v>
      </c>
      <c r="H27" s="1231" t="s">
        <v>75</v>
      </c>
      <c r="I27" s="1233"/>
    </row>
    <row r="28" spans="1:16" ht="19.5" customHeight="1">
      <c r="A28" s="1236"/>
      <c r="B28" s="336" t="s">
        <v>1647</v>
      </c>
      <c r="C28" s="313">
        <f t="shared" ref="C28:C32" si="1">SUM(D28:G28)</f>
        <v>0</v>
      </c>
      <c r="D28" s="411"/>
      <c r="E28" s="320"/>
      <c r="F28" s="411"/>
      <c r="G28" s="411"/>
      <c r="H28" s="963" t="s">
        <v>748</v>
      </c>
      <c r="I28" s="266" t="s">
        <v>141</v>
      </c>
    </row>
    <row r="29" spans="1:16" ht="27.75" customHeight="1">
      <c r="A29" s="1236"/>
      <c r="B29" s="336" t="s">
        <v>1648</v>
      </c>
      <c r="C29" s="313">
        <f t="shared" si="1"/>
        <v>0</v>
      </c>
      <c r="D29" s="320"/>
      <c r="E29" s="1161"/>
      <c r="F29" s="1161"/>
      <c r="G29" s="1161"/>
      <c r="H29" s="963" t="s">
        <v>209</v>
      </c>
      <c r="I29" s="266" t="s">
        <v>77</v>
      </c>
    </row>
    <row r="30" spans="1:16" ht="19.5" customHeight="1">
      <c r="A30" s="1236"/>
      <c r="B30" s="336" t="s">
        <v>1649</v>
      </c>
      <c r="C30" s="313">
        <f t="shared" si="1"/>
        <v>0</v>
      </c>
      <c r="D30" s="320"/>
      <c r="E30" s="1161"/>
      <c r="F30" s="320"/>
      <c r="G30" s="320"/>
      <c r="H30" s="963" t="s">
        <v>3</v>
      </c>
      <c r="I30" s="266" t="s">
        <v>77</v>
      </c>
    </row>
    <row r="31" spans="1:16" ht="19.5" customHeight="1">
      <c r="A31" s="1236"/>
      <c r="B31" s="514" t="s">
        <v>1650</v>
      </c>
      <c r="C31" s="313">
        <f t="shared" si="1"/>
        <v>0</v>
      </c>
      <c r="D31" s="320"/>
      <c r="E31" s="320"/>
      <c r="F31" s="320"/>
      <c r="G31" s="320"/>
      <c r="H31" s="963" t="s">
        <v>210</v>
      </c>
      <c r="I31" s="266" t="s">
        <v>77</v>
      </c>
    </row>
    <row r="32" spans="1:16" ht="30" customHeight="1">
      <c r="A32" s="1236"/>
      <c r="B32" s="1115" t="s">
        <v>1651</v>
      </c>
      <c r="C32" s="313">
        <f t="shared" si="1"/>
        <v>0</v>
      </c>
      <c r="D32" s="1114"/>
      <c r="E32" s="973"/>
      <c r="F32" s="973"/>
      <c r="G32" s="973"/>
      <c r="H32" s="963" t="s">
        <v>211</v>
      </c>
      <c r="I32" s="266" t="s">
        <v>77</v>
      </c>
    </row>
    <row r="33" spans="1:10" s="998" customFormat="1" ht="30" customHeight="1" thickBot="1">
      <c r="A33" s="1236"/>
      <c r="B33" s="1116" t="s">
        <v>1652</v>
      </c>
      <c r="C33" s="1094">
        <f>SUM(D33:G33)</f>
        <v>0</v>
      </c>
      <c r="D33" s="1089"/>
      <c r="E33" s="1089"/>
      <c r="F33" s="1089"/>
      <c r="G33" s="1089"/>
      <c r="H33" s="963" t="s">
        <v>979</v>
      </c>
      <c r="I33" s="1016"/>
    </row>
    <row r="34" spans="1:10" ht="25.5" customHeight="1">
      <c r="A34" s="1236"/>
      <c r="B34" s="279" t="s">
        <v>1653</v>
      </c>
      <c r="C34" s="351">
        <f>SUM(C28:C33)</f>
        <v>0</v>
      </c>
      <c r="D34" s="351">
        <f>SUM(D28:D33)</f>
        <v>0</v>
      </c>
      <c r="E34" s="351">
        <f>SUM(E28:E33)</f>
        <v>0</v>
      </c>
      <c r="F34" s="351">
        <f>SUM(F28:F33)</f>
        <v>0</v>
      </c>
      <c r="G34" s="351">
        <f>SUM(G28:G33)</f>
        <v>0</v>
      </c>
      <c r="H34" s="963" t="s">
        <v>5</v>
      </c>
      <c r="I34" s="507" t="s">
        <v>77</v>
      </c>
    </row>
    <row r="35" spans="1:10">
      <c r="A35" s="1236"/>
      <c r="B35" s="87"/>
      <c r="C35" s="51"/>
      <c r="D35" s="51"/>
      <c r="E35" s="51"/>
      <c r="F35" s="51"/>
      <c r="G35" s="51"/>
      <c r="H35" s="77"/>
      <c r="I35" s="57"/>
    </row>
    <row r="36" spans="1:10">
      <c r="A36" s="1236"/>
      <c r="B36" s="33"/>
      <c r="C36" s="33"/>
      <c r="D36" s="33"/>
      <c r="E36" s="33"/>
      <c r="F36" s="1734" t="s">
        <v>1683</v>
      </c>
      <c r="G36" s="1734">
        <v>3</v>
      </c>
      <c r="H36" s="33"/>
      <c r="I36" s="57"/>
    </row>
    <row r="37" spans="1:10">
      <c r="A37" s="1236">
        <v>3</v>
      </c>
      <c r="B37" s="508"/>
      <c r="C37" s="485" t="s">
        <v>606</v>
      </c>
      <c r="D37" s="485" t="s">
        <v>607</v>
      </c>
      <c r="E37" s="485" t="s">
        <v>608</v>
      </c>
      <c r="F37" s="485" t="s">
        <v>74</v>
      </c>
      <c r="G37" s="509"/>
      <c r="H37" s="1643"/>
      <c r="I37" s="1004"/>
      <c r="J37" s="1324"/>
    </row>
    <row r="38" spans="1:10" ht="33.75">
      <c r="A38" s="1236"/>
      <c r="B38" s="338" t="s">
        <v>1269</v>
      </c>
      <c r="C38" s="361" t="s">
        <v>94</v>
      </c>
      <c r="D38" s="361" t="s">
        <v>108</v>
      </c>
      <c r="E38" s="361" t="s">
        <v>107</v>
      </c>
      <c r="F38" s="431"/>
      <c r="G38" s="382" t="s">
        <v>111</v>
      </c>
      <c r="H38" s="33"/>
      <c r="I38" s="33"/>
    </row>
    <row r="39" spans="1:10">
      <c r="A39" s="1236"/>
      <c r="B39" s="437"/>
      <c r="C39" s="289" t="s">
        <v>29</v>
      </c>
      <c r="D39" s="289" t="s">
        <v>76</v>
      </c>
      <c r="E39" s="431" t="s">
        <v>76</v>
      </c>
      <c r="F39" s="4" t="s">
        <v>75</v>
      </c>
      <c r="G39" s="396" t="s">
        <v>112</v>
      </c>
      <c r="H39" s="33"/>
      <c r="I39" s="33"/>
    </row>
    <row r="40" spans="1:10" ht="18.75" customHeight="1">
      <c r="A40" s="1236"/>
      <c r="B40" s="498" t="s">
        <v>310</v>
      </c>
      <c r="C40" s="499"/>
      <c r="D40" s="499"/>
      <c r="E40" s="499"/>
      <c r="F40" s="500"/>
      <c r="G40" s="501"/>
      <c r="H40" s="33"/>
      <c r="I40" s="33"/>
    </row>
    <row r="41" spans="1:10" ht="18.75" customHeight="1">
      <c r="A41" s="1236"/>
      <c r="B41" s="502" t="s">
        <v>1640</v>
      </c>
      <c r="C41" s="503">
        <f>SUM(D41:E41)</f>
        <v>0</v>
      </c>
      <c r="D41" s="411"/>
      <c r="E41" s="487"/>
      <c r="F41" s="486">
        <v>100</v>
      </c>
      <c r="G41" s="501" t="s">
        <v>141</v>
      </c>
      <c r="H41" s="33"/>
      <c r="I41" s="33"/>
    </row>
    <row r="42" spans="1:10" ht="34.5" customHeight="1">
      <c r="A42" s="1236"/>
      <c r="B42" s="312" t="s">
        <v>1654</v>
      </c>
      <c r="C42" s="503">
        <f t="shared" ref="C42:C47" si="2">SUM(D42:E42)</f>
        <v>0</v>
      </c>
      <c r="D42" s="487"/>
      <c r="E42" s="411"/>
      <c r="F42" s="486" t="s">
        <v>206</v>
      </c>
      <c r="G42" s="504" t="s">
        <v>77</v>
      </c>
      <c r="H42" s="33"/>
      <c r="I42" s="33"/>
    </row>
    <row r="43" spans="1:10" s="18" customFormat="1" ht="25.5" customHeight="1">
      <c r="A43" s="1243"/>
      <c r="B43" s="505" t="s">
        <v>1655</v>
      </c>
      <c r="C43" s="503">
        <f t="shared" si="2"/>
        <v>0</v>
      </c>
      <c r="D43" s="487"/>
      <c r="E43" s="986"/>
      <c r="F43" s="486" t="s">
        <v>25</v>
      </c>
      <c r="G43" s="504" t="s">
        <v>77</v>
      </c>
      <c r="H43" s="54"/>
      <c r="I43" s="54"/>
    </row>
    <row r="44" spans="1:10" s="18" customFormat="1" ht="31.5" customHeight="1">
      <c r="A44" s="1243"/>
      <c r="B44" s="505" t="s">
        <v>1656</v>
      </c>
      <c r="C44" s="503">
        <f t="shared" si="2"/>
        <v>0</v>
      </c>
      <c r="D44" s="487"/>
      <c r="E44" s="986"/>
      <c r="F44" s="486" t="s">
        <v>207</v>
      </c>
      <c r="G44" s="504" t="s">
        <v>77</v>
      </c>
      <c r="H44" s="54"/>
      <c r="I44" s="54"/>
    </row>
    <row r="45" spans="1:10" s="18" customFormat="1" ht="31.5" customHeight="1">
      <c r="A45" s="1243"/>
      <c r="B45" s="505" t="s">
        <v>1657</v>
      </c>
      <c r="C45" s="503">
        <f t="shared" si="2"/>
        <v>0</v>
      </c>
      <c r="D45" s="487"/>
      <c r="E45" s="986"/>
      <c r="F45" s="486" t="s">
        <v>883</v>
      </c>
      <c r="G45" s="504" t="s">
        <v>77</v>
      </c>
      <c r="H45" s="54"/>
      <c r="I45" s="54"/>
    </row>
    <row r="46" spans="1:10" s="18" customFormat="1" ht="18.75" customHeight="1">
      <c r="A46" s="1243"/>
      <c r="B46" s="505" t="s">
        <v>1658</v>
      </c>
      <c r="C46" s="503">
        <f t="shared" si="2"/>
        <v>0</v>
      </c>
      <c r="D46" s="487"/>
      <c r="E46" s="986"/>
      <c r="F46" s="486" t="s">
        <v>208</v>
      </c>
      <c r="G46" s="504" t="s">
        <v>77</v>
      </c>
      <c r="H46" s="54"/>
      <c r="I46" s="54"/>
    </row>
    <row r="47" spans="1:10" s="18" customFormat="1" ht="18.75" customHeight="1">
      <c r="A47" s="1243"/>
      <c r="B47" s="1758" t="s">
        <v>1659</v>
      </c>
      <c r="C47" s="1752">
        <f t="shared" si="2"/>
        <v>0</v>
      </c>
      <c r="D47" s="1753"/>
      <c r="E47" s="973"/>
      <c r="F47" s="486" t="s">
        <v>2</v>
      </c>
      <c r="G47" s="504" t="s">
        <v>77</v>
      </c>
      <c r="H47" s="54"/>
      <c r="I47" s="54"/>
    </row>
    <row r="48" spans="1:10" ht="30" customHeight="1" thickBot="1">
      <c r="A48" s="1236"/>
      <c r="B48" s="1756" t="s">
        <v>1660</v>
      </c>
      <c r="C48" s="1757">
        <f>SUM(D48:E48)</f>
        <v>0</v>
      </c>
      <c r="D48" s="1724"/>
      <c r="E48" s="1760"/>
      <c r="F48" s="486" t="s">
        <v>707</v>
      </c>
      <c r="G48" s="504" t="s">
        <v>77</v>
      </c>
      <c r="H48" s="33"/>
      <c r="I48" s="33"/>
    </row>
    <row r="49" spans="1:9" ht="18.75" customHeight="1">
      <c r="A49" s="1236"/>
      <c r="B49" s="1759" t="s">
        <v>1646</v>
      </c>
      <c r="C49" s="1755">
        <f>SUM(C41:C48)</f>
        <v>0</v>
      </c>
      <c r="D49" s="1755">
        <f>SUM(D41:D48)</f>
        <v>0</v>
      </c>
      <c r="E49" s="1755">
        <f>SUM(E41:E48)</f>
        <v>0</v>
      </c>
      <c r="F49" s="486" t="s">
        <v>3</v>
      </c>
      <c r="G49" s="266" t="s">
        <v>77</v>
      </c>
      <c r="H49" s="33"/>
      <c r="I49" s="33"/>
    </row>
    <row r="50" spans="1:9" s="1323" customFormat="1" ht="18.75" customHeight="1">
      <c r="A50" s="1236"/>
      <c r="B50" s="1236"/>
      <c r="C50" s="1218"/>
    </row>
    <row r="51" spans="1:9" s="998" customFormat="1">
      <c r="A51" s="1236"/>
      <c r="B51" s="1804"/>
      <c r="C51" s="1805"/>
      <c r="D51" s="1805"/>
      <c r="E51" s="1806"/>
      <c r="F51" s="1802" t="s">
        <v>1683</v>
      </c>
      <c r="G51" s="1734">
        <v>4</v>
      </c>
      <c r="H51" s="1004"/>
      <c r="I51" s="1004"/>
    </row>
    <row r="52" spans="1:9" s="998" customFormat="1">
      <c r="A52" s="1236">
        <v>4</v>
      </c>
      <c r="B52" s="1193"/>
      <c r="C52" s="1803" t="s">
        <v>606</v>
      </c>
      <c r="D52" s="1803" t="s">
        <v>607</v>
      </c>
      <c r="E52" s="1803" t="s">
        <v>608</v>
      </c>
      <c r="F52" s="1216" t="s">
        <v>74</v>
      </c>
      <c r="G52" s="1224"/>
      <c r="H52" s="1004"/>
      <c r="I52" s="1004"/>
    </row>
    <row r="53" spans="1:9" s="998" customFormat="1" ht="22.5" customHeight="1">
      <c r="A53" s="1236"/>
      <c r="B53" s="1193" t="s">
        <v>1127</v>
      </c>
      <c r="C53" s="952" t="s">
        <v>94</v>
      </c>
      <c r="D53" s="952" t="s">
        <v>108</v>
      </c>
      <c r="E53" s="952" t="s">
        <v>107</v>
      </c>
      <c r="F53" s="1220"/>
      <c r="G53" s="1232"/>
      <c r="H53" s="1004"/>
      <c r="I53" s="1004"/>
    </row>
    <row r="54" spans="1:9" s="998" customFormat="1">
      <c r="A54" s="1236"/>
      <c r="B54" s="506"/>
      <c r="C54" s="1220" t="s">
        <v>29</v>
      </c>
      <c r="D54" s="289" t="s">
        <v>76</v>
      </c>
      <c r="E54" s="431" t="s">
        <v>76</v>
      </c>
      <c r="F54" s="963" t="s">
        <v>75</v>
      </c>
      <c r="G54" s="1233"/>
      <c r="H54" s="1004"/>
      <c r="I54" s="1004"/>
    </row>
    <row r="55" spans="1:9" ht="18.75" customHeight="1">
      <c r="A55" s="1236"/>
      <c r="B55" s="502" t="s">
        <v>1647</v>
      </c>
      <c r="C55" s="503">
        <f>SUM(D55:E55)</f>
        <v>0</v>
      </c>
      <c r="D55" s="411"/>
      <c r="E55" s="488"/>
      <c r="F55" s="963" t="s">
        <v>740</v>
      </c>
      <c r="G55" s="266" t="s">
        <v>141</v>
      </c>
      <c r="H55" s="33"/>
      <c r="I55" s="33"/>
    </row>
    <row r="56" spans="1:9" ht="31.5" customHeight="1">
      <c r="A56" s="1236"/>
      <c r="B56" s="505" t="s">
        <v>1661</v>
      </c>
      <c r="C56" s="503">
        <f t="shared" ref="C56:C61" si="3">SUM(D56:E56)</f>
        <v>0</v>
      </c>
      <c r="D56" s="488"/>
      <c r="E56" s="411"/>
      <c r="F56" s="963" t="s">
        <v>210</v>
      </c>
      <c r="G56" s="266" t="s">
        <v>77</v>
      </c>
      <c r="H56" s="33"/>
      <c r="I56" s="33"/>
    </row>
    <row r="57" spans="1:9" ht="20.25" customHeight="1">
      <c r="A57" s="1236"/>
      <c r="B57" s="505" t="s">
        <v>1662</v>
      </c>
      <c r="C57" s="503">
        <f>SUM(D57:E57)</f>
        <v>0</v>
      </c>
      <c r="D57" s="488"/>
      <c r="E57" s="1161"/>
      <c r="F57" s="963" t="s">
        <v>4</v>
      </c>
      <c r="G57" s="266" t="s">
        <v>77</v>
      </c>
      <c r="H57" s="33"/>
      <c r="I57" s="33"/>
    </row>
    <row r="58" spans="1:9" ht="33" customHeight="1">
      <c r="A58" s="1236"/>
      <c r="B58" s="505" t="s">
        <v>1663</v>
      </c>
      <c r="C58" s="503">
        <f>SUM(D58:E58)</f>
        <v>0</v>
      </c>
      <c r="D58" s="488"/>
      <c r="E58" s="1161"/>
      <c r="F58" s="963" t="s">
        <v>211</v>
      </c>
      <c r="G58" s="266" t="s">
        <v>77</v>
      </c>
      <c r="H58" s="33"/>
      <c r="I58" s="33"/>
    </row>
    <row r="59" spans="1:9" ht="30.75" customHeight="1">
      <c r="A59" s="1236"/>
      <c r="B59" s="505" t="s">
        <v>1664</v>
      </c>
      <c r="C59" s="503">
        <f t="shared" si="3"/>
        <v>0</v>
      </c>
      <c r="D59" s="488"/>
      <c r="E59" s="1161"/>
      <c r="F59" s="963" t="s">
        <v>1067</v>
      </c>
      <c r="G59" s="266" t="s">
        <v>77</v>
      </c>
      <c r="H59" s="33"/>
      <c r="I59" s="33"/>
    </row>
    <row r="60" spans="1:9" ht="19.5" customHeight="1">
      <c r="A60" s="1236"/>
      <c r="B60" s="505" t="s">
        <v>1665</v>
      </c>
      <c r="C60" s="503">
        <f t="shared" si="3"/>
        <v>0</v>
      </c>
      <c r="D60" s="488"/>
      <c r="E60" s="1161"/>
      <c r="F60" s="963" t="s">
        <v>212</v>
      </c>
      <c r="G60" s="266" t="s">
        <v>77</v>
      </c>
      <c r="H60" s="33"/>
      <c r="I60" s="33"/>
    </row>
    <row r="61" spans="1:9" ht="19.5" customHeight="1">
      <c r="A61" s="1236"/>
      <c r="B61" s="505" t="s">
        <v>1666</v>
      </c>
      <c r="C61" s="503">
        <f t="shared" si="3"/>
        <v>0</v>
      </c>
      <c r="D61" s="488"/>
      <c r="E61" s="1161"/>
      <c r="F61" s="963" t="s">
        <v>12</v>
      </c>
      <c r="G61" s="266" t="s">
        <v>77</v>
      </c>
      <c r="H61" s="33"/>
      <c r="I61" s="33"/>
    </row>
    <row r="62" spans="1:9" ht="31.5" customHeight="1" thickBot="1">
      <c r="A62" s="1236"/>
      <c r="B62" s="1113" t="s">
        <v>1667</v>
      </c>
      <c r="C62" s="1094">
        <f>SUM(D62:E62)</f>
        <v>0</v>
      </c>
      <c r="D62" s="488"/>
      <c r="E62" s="411"/>
      <c r="F62" s="963" t="s">
        <v>753</v>
      </c>
      <c r="G62" s="266" t="s">
        <v>77</v>
      </c>
      <c r="H62" s="33"/>
      <c r="I62" s="33"/>
    </row>
    <row r="63" spans="1:9" ht="27" customHeight="1">
      <c r="A63" s="1236"/>
      <c r="B63" s="279" t="s">
        <v>1653</v>
      </c>
      <c r="C63" s="351">
        <f>SUM(C55:C62)</f>
        <v>0</v>
      </c>
      <c r="D63" s="351">
        <f>SUM(D55:D62)</f>
        <v>0</v>
      </c>
      <c r="E63" s="351">
        <f>SUM(E55:E62)</f>
        <v>0</v>
      </c>
      <c r="F63" s="963" t="s">
        <v>13</v>
      </c>
      <c r="G63" s="507" t="s">
        <v>77</v>
      </c>
      <c r="H63" s="33"/>
      <c r="I63" s="33"/>
    </row>
    <row r="64" spans="1:9">
      <c r="A64" s="1236"/>
      <c r="B64" s="37"/>
      <c r="C64" s="33"/>
      <c r="D64" s="33"/>
      <c r="E64" s="33"/>
      <c r="F64" s="33"/>
      <c r="G64" s="33"/>
      <c r="H64" s="33"/>
      <c r="I64" s="33"/>
    </row>
    <row r="65" spans="1:8">
      <c r="E65" s="1734" t="s">
        <v>1683</v>
      </c>
      <c r="F65" s="1734">
        <v>5</v>
      </c>
    </row>
    <row r="66" spans="1:8">
      <c r="A66" s="1239">
        <v>5</v>
      </c>
      <c r="B66" s="1124"/>
      <c r="C66" s="1122" t="s">
        <v>823</v>
      </c>
      <c r="D66" s="1216" t="s">
        <v>951</v>
      </c>
      <c r="E66" s="1122" t="s">
        <v>74</v>
      </c>
      <c r="F66" s="1121"/>
      <c r="G66" s="1643"/>
      <c r="H66" s="1004"/>
    </row>
    <row r="67" spans="1:8">
      <c r="B67" s="1120" t="s">
        <v>1475</v>
      </c>
      <c r="C67" s="1674" t="s">
        <v>1509</v>
      </c>
      <c r="D67" s="1674" t="s">
        <v>1178</v>
      </c>
      <c r="E67" s="1117"/>
      <c r="F67" s="1118" t="s">
        <v>111</v>
      </c>
      <c r="G67" s="142"/>
    </row>
    <row r="68" spans="1:8">
      <c r="B68" s="1123"/>
      <c r="C68" s="1007" t="s">
        <v>29</v>
      </c>
      <c r="D68" s="1007" t="s">
        <v>29</v>
      </c>
      <c r="E68" s="1095" t="s">
        <v>75</v>
      </c>
      <c r="F68" s="1119" t="s">
        <v>112</v>
      </c>
      <c r="G68" s="142"/>
    </row>
    <row r="69" spans="1:8" ht="21" customHeight="1">
      <c r="B69" s="389" t="s">
        <v>819</v>
      </c>
      <c r="C69" s="853">
        <f>C73-C70-C71-C72</f>
        <v>0</v>
      </c>
      <c r="D69" s="853">
        <f>D73-D70-D71-D72</f>
        <v>0</v>
      </c>
      <c r="E69" s="4" t="s">
        <v>11</v>
      </c>
      <c r="F69" s="496" t="s">
        <v>77</v>
      </c>
      <c r="G69" s="1467" t="s">
        <v>1273</v>
      </c>
    </row>
    <row r="70" spans="1:8" ht="21" customHeight="1">
      <c r="B70" s="389" t="s">
        <v>820</v>
      </c>
      <c r="C70" s="352"/>
      <c r="D70" s="320"/>
      <c r="E70" s="4" t="s">
        <v>25</v>
      </c>
      <c r="F70" s="266" t="s">
        <v>77</v>
      </c>
      <c r="G70" s="142"/>
    </row>
    <row r="71" spans="1:8" ht="21" customHeight="1">
      <c r="B71" s="389" t="s">
        <v>821</v>
      </c>
      <c r="C71" s="352"/>
      <c r="D71" s="320"/>
      <c r="E71" s="4" t="s">
        <v>26</v>
      </c>
      <c r="F71" s="266" t="s">
        <v>77</v>
      </c>
    </row>
    <row r="72" spans="1:8" ht="21" customHeight="1" thickBot="1">
      <c r="B72" s="389" t="s">
        <v>822</v>
      </c>
      <c r="C72" s="352"/>
      <c r="D72" s="320"/>
      <c r="E72" s="4" t="s">
        <v>2</v>
      </c>
      <c r="F72" s="266" t="s">
        <v>77</v>
      </c>
    </row>
    <row r="73" spans="1:8" ht="21" customHeight="1">
      <c r="B73" s="497" t="s">
        <v>94</v>
      </c>
      <c r="C73" s="351">
        <f>C49</f>
        <v>0</v>
      </c>
      <c r="D73" s="351">
        <f>C63</f>
        <v>0</v>
      </c>
      <c r="E73" s="4" t="s">
        <v>3</v>
      </c>
      <c r="F73" s="483" t="s">
        <v>77</v>
      </c>
      <c r="G73" s="835"/>
    </row>
  </sheetData>
  <sheetProtection password="D5A2" sheet="1" objects="1" scenarios="1"/>
  <customSheetViews>
    <customSheetView guid="{E4F26FFA-5313-49C9-9365-CBA576C57791}" showGridLines="0" fitToPage="1" showRuler="0" topLeftCell="A52">
      <selection activeCell="I68" sqref="I68"/>
      <pageMargins left="0.74803149606299213" right="0.74803149606299213" top="0.98425196850393704" bottom="0.98425196850393704" header="0.51181102362204722" footer="0.51181102362204722"/>
      <pageSetup paperSize="9" scale="55" orientation="portrait" horizontalDpi="300" verticalDpi="300" r:id="rId1"/>
      <headerFooter alignWithMargins="0"/>
    </customSheetView>
  </customSheetViews>
  <mergeCells count="2">
    <mergeCell ref="K17:P19"/>
    <mergeCell ref="B8:I8"/>
  </mergeCells>
  <phoneticPr fontId="0" type="noConversion"/>
  <dataValidations count="1">
    <dataValidation allowBlank="1" showInputMessage="1" showErrorMessage="1" promptTitle="Maturity analysis" prompt="This is a balancing figure to ensure that total financial liabilities equals Note 37.2 above." sqref="G69"/>
  </dataValidations>
  <printOptions gridLinesSet="0"/>
  <pageMargins left="0.74803149606299213" right="0.35433070866141736" top="0.35433070866141736" bottom="0.39370078740157483" header="0.19685039370078741" footer="0.19685039370078741"/>
  <pageSetup paperSize="9" scale="40" orientation="portrait" horizontalDpi="300" verticalDpi="300" r:id="rId2"/>
  <headerFooter alignWithMargins="0"/>
  <rowBreaks count="1" manualBreakCount="1">
    <brk id="35" min="1" max="8" man="1"/>
  </rowBreaks>
  <ignoredErrors>
    <ignoredError sqref="C14:G14 C39:E39 F60:F61 H34 C68:D68 E69:E73 H28 F42:F44 F46:F47 H18:H19 F55:F58 F63 H30:H31 H22 F49 H32 H20 C13:D13 F13:G13"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1">
    <pageSetUpPr fitToPage="1"/>
  </sheetPr>
  <dimension ref="A1:H39"/>
  <sheetViews>
    <sheetView showGridLines="0" zoomScale="80" zoomScaleNormal="80" workbookViewId="0">
      <selection activeCell="L30" sqref="L30"/>
    </sheetView>
  </sheetViews>
  <sheetFormatPr defaultColWidth="10.7109375" defaultRowHeight="12.75"/>
  <cols>
    <col min="1" max="1" width="4.7109375" style="1239" customWidth="1"/>
    <col min="2" max="2" width="61.7109375" style="19" customWidth="1"/>
    <col min="3" max="4" width="14.140625" style="17" customWidth="1"/>
    <col min="5" max="5" width="10" style="17" bestFit="1" customWidth="1"/>
    <col min="6" max="6" width="9.7109375" style="17" bestFit="1" customWidth="1"/>
    <col min="7" max="7" width="14.85546875" style="17" customWidth="1"/>
    <col min="8" max="16384" width="10.7109375" style="17"/>
  </cols>
  <sheetData>
    <row r="1" spans="1:8" ht="15.75">
      <c r="A1" s="1236"/>
      <c r="B1" s="1257" t="s">
        <v>1138</v>
      </c>
      <c r="C1" s="33"/>
      <c r="D1" s="33"/>
      <c r="E1" s="33"/>
      <c r="F1" s="33"/>
      <c r="G1" s="33"/>
    </row>
    <row r="2" spans="1:8">
      <c r="A2" s="1236"/>
      <c r="B2" s="42"/>
      <c r="C2" s="33"/>
      <c r="D2" s="33"/>
      <c r="E2" s="33"/>
      <c r="F2" s="33"/>
      <c r="G2" s="33"/>
    </row>
    <row r="3" spans="1:8">
      <c r="A3" s="1235"/>
      <c r="B3" s="43" t="s">
        <v>1506</v>
      </c>
      <c r="C3" s="33"/>
      <c r="D3" s="34"/>
      <c r="E3" s="34"/>
      <c r="F3" s="34"/>
      <c r="G3" s="34"/>
    </row>
    <row r="4" spans="1:8">
      <c r="A4" s="1235"/>
      <c r="B4" s="96" t="s">
        <v>642</v>
      </c>
      <c r="C4" s="33"/>
      <c r="D4" s="34"/>
      <c r="E4" s="34"/>
      <c r="F4" s="34"/>
      <c r="G4" s="34"/>
    </row>
    <row r="5" spans="1:8">
      <c r="A5" s="1235"/>
      <c r="B5" s="33"/>
      <c r="C5" s="33"/>
      <c r="D5" s="34"/>
      <c r="E5" s="34"/>
      <c r="F5" s="34"/>
      <c r="G5" s="34"/>
    </row>
    <row r="6" spans="1:8">
      <c r="A6" s="1235"/>
      <c r="B6" s="43" t="s">
        <v>42</v>
      </c>
      <c r="C6" s="33"/>
      <c r="D6" s="33"/>
      <c r="E6" s="33"/>
      <c r="F6" s="33"/>
      <c r="G6" s="34"/>
    </row>
    <row r="7" spans="1:8">
      <c r="A7" s="1236"/>
      <c r="B7"/>
      <c r="C7" s="33"/>
      <c r="D7" s="33"/>
      <c r="E7" s="52"/>
      <c r="F7" s="52"/>
      <c r="G7" s="33"/>
    </row>
    <row r="8" spans="1:8" s="142" customFormat="1" ht="57" customHeight="1">
      <c r="A8" s="1236"/>
      <c r="B8" s="1801" t="s">
        <v>945</v>
      </c>
      <c r="C8" s="1801"/>
      <c r="D8" s="1801"/>
      <c r="E8" s="1801"/>
      <c r="F8" s="1801"/>
      <c r="G8" s="129"/>
    </row>
    <row r="9" spans="1:8" s="142" customFormat="1">
      <c r="A9" s="1236"/>
      <c r="B9" s="56"/>
      <c r="C9" s="129"/>
      <c r="D9" s="129"/>
      <c r="E9" s="1734" t="s">
        <v>1683</v>
      </c>
      <c r="F9" s="1734">
        <v>1</v>
      </c>
      <c r="G9" s="129"/>
    </row>
    <row r="10" spans="1:8">
      <c r="A10" s="1235">
        <v>1</v>
      </c>
      <c r="B10" s="508"/>
      <c r="C10" s="485" t="s">
        <v>609</v>
      </c>
      <c r="D10" s="485" t="s">
        <v>610</v>
      </c>
      <c r="E10" s="485" t="s">
        <v>74</v>
      </c>
      <c r="F10" s="509"/>
      <c r="G10" s="1643"/>
      <c r="H10" s="1004"/>
    </row>
    <row r="11" spans="1:8">
      <c r="A11" s="1235"/>
      <c r="B11" s="331" t="s">
        <v>1668</v>
      </c>
      <c r="C11" s="359" t="s">
        <v>1478</v>
      </c>
      <c r="D11" s="359" t="s">
        <v>153</v>
      </c>
      <c r="E11" s="520"/>
      <c r="F11" s="382" t="s">
        <v>111</v>
      </c>
      <c r="G11" s="34"/>
    </row>
    <row r="12" spans="1:8">
      <c r="A12" s="1235"/>
      <c r="B12" s="409"/>
      <c r="C12" s="289" t="s">
        <v>76</v>
      </c>
      <c r="D12" s="431" t="s">
        <v>76</v>
      </c>
      <c r="E12" s="4" t="s">
        <v>75</v>
      </c>
      <c r="F12" s="396" t="s">
        <v>112</v>
      </c>
      <c r="G12" s="34"/>
    </row>
    <row r="13" spans="1:8" ht="30.75" customHeight="1">
      <c r="A13" s="1236"/>
      <c r="B13" s="493" t="s">
        <v>311</v>
      </c>
      <c r="C13" s="350"/>
      <c r="D13" s="350"/>
      <c r="E13" s="260" t="s">
        <v>206</v>
      </c>
      <c r="F13" s="266" t="s">
        <v>77</v>
      </c>
      <c r="G13" s="33"/>
    </row>
    <row r="14" spans="1:8" ht="18.75" customHeight="1">
      <c r="A14" s="1236"/>
      <c r="B14" s="438" t="s">
        <v>1237</v>
      </c>
      <c r="C14" s="352"/>
      <c r="D14" s="352"/>
      <c r="E14" s="4" t="s">
        <v>25</v>
      </c>
      <c r="F14" s="266" t="s">
        <v>77</v>
      </c>
      <c r="G14" s="33"/>
    </row>
    <row r="15" spans="1:8" ht="18.75" customHeight="1">
      <c r="A15" s="1236"/>
      <c r="B15" s="1110" t="s">
        <v>49</v>
      </c>
      <c r="C15" s="352"/>
      <c r="D15" s="352"/>
      <c r="E15" s="4" t="s">
        <v>207</v>
      </c>
      <c r="F15" s="266" t="s">
        <v>77</v>
      </c>
      <c r="G15" s="33"/>
    </row>
    <row r="16" spans="1:8" s="998" customFormat="1" ht="18.75" customHeight="1" thickBot="1">
      <c r="A16" s="1236"/>
      <c r="B16" s="1108" t="s">
        <v>1476</v>
      </c>
      <c r="C16" s="997"/>
      <c r="D16" s="997"/>
      <c r="E16" s="1095" t="s">
        <v>655</v>
      </c>
      <c r="F16" s="860" t="s">
        <v>77</v>
      </c>
      <c r="G16" s="1004"/>
    </row>
    <row r="17" spans="1:8" ht="18.75" customHeight="1">
      <c r="A17" s="1235"/>
      <c r="B17" s="325" t="s">
        <v>27</v>
      </c>
      <c r="C17" s="351">
        <f>SUM(C13:C16)</f>
        <v>0</v>
      </c>
      <c r="D17" s="351">
        <f>SUM(D13:D16)</f>
        <v>0</v>
      </c>
      <c r="E17" s="4" t="s">
        <v>26</v>
      </c>
      <c r="F17" s="394" t="s">
        <v>77</v>
      </c>
      <c r="G17" s="34"/>
    </row>
    <row r="18" spans="1:8" s="1323" customFormat="1" ht="18.75" customHeight="1">
      <c r="A18" s="1235"/>
      <c r="B18" s="44"/>
      <c r="C18" s="1005"/>
      <c r="D18" s="1005"/>
      <c r="E18" s="1005"/>
      <c r="F18" s="1005"/>
      <c r="G18" s="1005"/>
    </row>
    <row r="19" spans="1:8" ht="14.25" customHeight="1">
      <c r="A19" s="1236"/>
      <c r="B19" s="357"/>
      <c r="C19" s="33"/>
      <c r="D19" s="52"/>
      <c r="E19" s="1734" t="s">
        <v>1683</v>
      </c>
      <c r="F19" s="1734">
        <v>2</v>
      </c>
      <c r="G19" s="33"/>
    </row>
    <row r="20" spans="1:8">
      <c r="A20" s="1235">
        <v>2</v>
      </c>
      <c r="B20" s="508"/>
      <c r="C20" s="485" t="s">
        <v>611</v>
      </c>
      <c r="D20" s="485" t="s">
        <v>612</v>
      </c>
      <c r="E20" s="516" t="s">
        <v>74</v>
      </c>
      <c r="F20" s="521"/>
      <c r="G20" s="1643"/>
      <c r="H20" s="1004"/>
    </row>
    <row r="21" spans="1:8">
      <c r="A21" s="1235"/>
      <c r="B21" s="331" t="s">
        <v>1669</v>
      </c>
      <c r="C21" s="359" t="s">
        <v>1478</v>
      </c>
      <c r="D21" s="517" t="s">
        <v>153</v>
      </c>
      <c r="E21" s="518"/>
      <c r="F21" s="460" t="s">
        <v>111</v>
      </c>
      <c r="G21" s="34"/>
    </row>
    <row r="22" spans="1:8">
      <c r="A22" s="1235"/>
      <c r="B22" s="409"/>
      <c r="C22" s="289" t="s">
        <v>76</v>
      </c>
      <c r="D22" s="431" t="s">
        <v>76</v>
      </c>
      <c r="E22" s="4" t="s">
        <v>75</v>
      </c>
      <c r="F22" s="414" t="s">
        <v>112</v>
      </c>
      <c r="G22" s="34"/>
    </row>
    <row r="23" spans="1:8" s="13" customFormat="1" ht="31.5" customHeight="1">
      <c r="A23" s="1247"/>
      <c r="B23" s="519" t="s">
        <v>312</v>
      </c>
      <c r="C23" s="352"/>
      <c r="D23" s="352"/>
      <c r="E23" s="4" t="s">
        <v>206</v>
      </c>
      <c r="F23" s="860" t="s">
        <v>77</v>
      </c>
      <c r="G23" s="60"/>
    </row>
    <row r="24" spans="1:8" ht="18.75" customHeight="1">
      <c r="A24" s="1236"/>
      <c r="B24" s="438" t="s">
        <v>92</v>
      </c>
      <c r="C24" s="352"/>
      <c r="D24" s="352"/>
      <c r="E24" s="4" t="s">
        <v>25</v>
      </c>
      <c r="F24" s="266" t="s">
        <v>77</v>
      </c>
      <c r="G24" s="33"/>
    </row>
    <row r="25" spans="1:8" ht="18.75" customHeight="1">
      <c r="A25" s="1235"/>
      <c r="B25" s="438" t="s">
        <v>1670</v>
      </c>
      <c r="C25" s="352"/>
      <c r="D25" s="352"/>
      <c r="E25" s="4" t="s">
        <v>207</v>
      </c>
      <c r="F25" s="266" t="s">
        <v>77</v>
      </c>
      <c r="G25" s="34"/>
    </row>
    <row r="26" spans="1:8" ht="18.75" customHeight="1">
      <c r="A26" s="1235"/>
      <c r="B26" s="1110" t="s">
        <v>49</v>
      </c>
      <c r="C26" s="352"/>
      <c r="D26" s="352"/>
      <c r="E26" s="4" t="s">
        <v>26</v>
      </c>
      <c r="F26" s="266" t="s">
        <v>77</v>
      </c>
      <c r="G26" s="34"/>
    </row>
    <row r="27" spans="1:8" s="998" customFormat="1" ht="18.75" customHeight="1" thickBot="1">
      <c r="A27" s="1235"/>
      <c r="B27" s="1108" t="s">
        <v>1477</v>
      </c>
      <c r="C27" s="997"/>
      <c r="D27" s="997"/>
      <c r="E27" s="1095" t="s">
        <v>883</v>
      </c>
      <c r="F27" s="860" t="s">
        <v>77</v>
      </c>
      <c r="G27" s="1005"/>
    </row>
    <row r="28" spans="1:8" ht="18.75" customHeight="1">
      <c r="A28" s="1236"/>
      <c r="B28" s="325" t="s">
        <v>27</v>
      </c>
      <c r="C28" s="351">
        <f>SUM(C23:C27)</f>
        <v>0</v>
      </c>
      <c r="D28" s="351">
        <f>SUM(D23:D27)</f>
        <v>0</v>
      </c>
      <c r="E28" s="4" t="s">
        <v>208</v>
      </c>
      <c r="F28" s="394" t="s">
        <v>77</v>
      </c>
      <c r="G28" s="33"/>
    </row>
    <row r="29" spans="1:8">
      <c r="A29" s="1236"/>
      <c r="B29" s="37"/>
      <c r="C29" s="33"/>
      <c r="D29" s="33"/>
      <c r="E29" s="33"/>
      <c r="F29" s="33"/>
      <c r="G29" s="33"/>
    </row>
    <row r="30" spans="1:8">
      <c r="A30" s="1236"/>
      <c r="B30" s="33"/>
      <c r="C30" s="33"/>
      <c r="D30" s="33"/>
      <c r="E30" s="33"/>
      <c r="F30" s="33"/>
      <c r="G30" s="33"/>
    </row>
    <row r="31" spans="1:8">
      <c r="A31" s="1236"/>
      <c r="B31" s="33"/>
      <c r="C31" s="33"/>
      <c r="D31" s="33"/>
      <c r="E31" s="33"/>
      <c r="F31" s="33"/>
      <c r="G31" s="33"/>
    </row>
    <row r="32" spans="1:8">
      <c r="A32" s="1236"/>
      <c r="B32" s="33"/>
      <c r="C32" s="33"/>
      <c r="D32" s="33"/>
      <c r="E32" s="33"/>
      <c r="F32" s="33"/>
      <c r="G32" s="33"/>
    </row>
    <row r="33" spans="1:7">
      <c r="A33" s="1236"/>
      <c r="B33" s="33"/>
      <c r="C33" s="33"/>
      <c r="D33" s="33"/>
      <c r="E33" s="33"/>
      <c r="F33" s="33"/>
      <c r="G33" s="33"/>
    </row>
    <row r="34" spans="1:7">
      <c r="A34" s="1236"/>
      <c r="B34" s="33"/>
      <c r="C34" s="33"/>
      <c r="D34" s="33"/>
      <c r="E34" s="33"/>
      <c r="F34" s="33"/>
      <c r="G34" s="33"/>
    </row>
    <row r="35" spans="1:7">
      <c r="A35" s="1236"/>
      <c r="B35" s="33"/>
      <c r="C35" s="33"/>
      <c r="D35" s="33"/>
      <c r="E35" s="33"/>
      <c r="F35" s="33"/>
      <c r="G35" s="33"/>
    </row>
    <row r="36" spans="1:7">
      <c r="A36" s="1236"/>
      <c r="B36" s="33"/>
      <c r="C36" s="33"/>
      <c r="D36" s="33"/>
      <c r="E36" s="33"/>
      <c r="F36" s="33"/>
      <c r="G36" s="33"/>
    </row>
    <row r="37" spans="1:7">
      <c r="A37" s="1236"/>
      <c r="B37" s="33"/>
      <c r="C37" s="33"/>
      <c r="D37" s="33"/>
      <c r="E37" s="33"/>
      <c r="F37" s="33"/>
      <c r="G37" s="33"/>
    </row>
    <row r="38" spans="1:7">
      <c r="A38" s="1236"/>
      <c r="B38" s="33"/>
      <c r="C38" s="33"/>
      <c r="D38" s="33"/>
      <c r="E38" s="33"/>
      <c r="F38" s="33"/>
      <c r="G38" s="33"/>
    </row>
    <row r="39" spans="1:7">
      <c r="A39" s="1236"/>
      <c r="B39" s="33"/>
      <c r="C39" s="33"/>
      <c r="D39" s="33"/>
      <c r="E39" s="33"/>
      <c r="F39" s="33"/>
      <c r="G39" s="33"/>
    </row>
  </sheetData>
  <sheetProtection password="D5A2" sheet="1" objects="1" scenarios="1"/>
  <customSheetViews>
    <customSheetView guid="{E4F26FFA-5313-49C9-9365-CBA576C57791}" showGridLines="0" fitToPage="1" showRuler="0">
      <selection activeCell="E38" sqref="E38"/>
      <pageMargins left="0.74803149606299213" right="0.74803149606299213" top="0.5" bottom="0.59" header="0.28999999999999998" footer="0.28000000000000003"/>
      <pageSetup paperSize="9" scale="82" orientation="landscape" horizontalDpi="300" verticalDpi="300" r:id="rId1"/>
      <headerFooter alignWithMargins="0"/>
    </customSheetView>
  </customSheetViews>
  <mergeCells count="1">
    <mergeCell ref="B8:F8"/>
  </mergeCells>
  <phoneticPr fontId="0" type="noConversion"/>
  <printOptions gridLinesSet="0"/>
  <pageMargins left="0.74803149606299213" right="0.34" top="0.36" bottom="0.38" header="0.21" footer="0.2"/>
  <pageSetup paperSize="9" scale="81" orientation="portrait" horizontalDpi="300" verticalDpi="300" r:id="rId2"/>
  <headerFooter alignWithMargins="0"/>
  <ignoredErrors>
    <ignoredError sqref="C22:D22 C12:D12 E28 E13:E15 E17 E20:E26"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O77"/>
  <sheetViews>
    <sheetView showGridLines="0" zoomScale="80" zoomScaleNormal="80" workbookViewId="0">
      <selection activeCell="B4" sqref="B4"/>
    </sheetView>
  </sheetViews>
  <sheetFormatPr defaultColWidth="10.7109375" defaultRowHeight="12.75"/>
  <cols>
    <col min="1" max="1" width="5.85546875" style="1239" customWidth="1"/>
    <col min="2" max="2" width="77.28515625" style="19" customWidth="1"/>
    <col min="3" max="4" width="14.28515625" style="17" customWidth="1"/>
    <col min="5" max="5" width="10.5703125" style="17" customWidth="1"/>
    <col min="6" max="6" width="13.140625" style="17" bestFit="1" customWidth="1"/>
    <col min="7" max="7" width="5.42578125" style="17" customWidth="1"/>
    <col min="8" max="9" width="12.42578125" style="17" customWidth="1"/>
    <col min="10" max="16384" width="10.7109375" style="17"/>
  </cols>
  <sheetData>
    <row r="1" spans="1:15" ht="15.75">
      <c r="A1" s="1236"/>
      <c r="B1" s="1257" t="s">
        <v>1138</v>
      </c>
      <c r="C1" s="33"/>
      <c r="D1" s="33"/>
      <c r="E1" s="33"/>
      <c r="F1" s="33"/>
      <c r="G1" s="33"/>
    </row>
    <row r="2" spans="1:15">
      <c r="A2" s="1236"/>
      <c r="B2" s="42"/>
      <c r="C2" s="33"/>
      <c r="D2" s="33"/>
      <c r="E2" s="33"/>
      <c r="F2" s="33"/>
      <c r="G2" s="33"/>
    </row>
    <row r="3" spans="1:15">
      <c r="A3" s="1235"/>
      <c r="B3" s="43" t="s">
        <v>1506</v>
      </c>
      <c r="C3" s="34"/>
      <c r="D3" s="33"/>
      <c r="E3" s="34"/>
      <c r="F3" s="33"/>
      <c r="G3" s="33"/>
    </row>
    <row r="4" spans="1:15">
      <c r="A4" s="1235"/>
      <c r="B4" s="96" t="s">
        <v>520</v>
      </c>
      <c r="C4" s="34"/>
      <c r="D4" s="33"/>
      <c r="E4" s="34"/>
      <c r="F4" s="33"/>
      <c r="G4" s="33"/>
    </row>
    <row r="5" spans="1:15">
      <c r="A5" s="1235"/>
      <c r="B5" s="33"/>
      <c r="C5" s="34"/>
      <c r="D5" s="33"/>
      <c r="E5" s="34"/>
      <c r="F5" s="33"/>
      <c r="G5" s="33"/>
    </row>
    <row r="6" spans="1:15">
      <c r="A6" s="1235"/>
      <c r="B6" s="43" t="s">
        <v>42</v>
      </c>
      <c r="C6" s="34"/>
      <c r="D6" s="33"/>
      <c r="E6" s="34"/>
      <c r="F6" s="33"/>
      <c r="G6" s="33"/>
    </row>
    <row r="7" spans="1:15">
      <c r="A7" s="1235"/>
      <c r="B7" s="1570" t="s">
        <v>480</v>
      </c>
      <c r="C7" s="34"/>
      <c r="D7" s="33"/>
      <c r="E7" s="34"/>
      <c r="F7" s="33"/>
      <c r="G7" s="52"/>
    </row>
    <row r="8" spans="1:15">
      <c r="A8" s="1235"/>
      <c r="B8" s="1570"/>
      <c r="C8" s="34"/>
      <c r="D8" s="33"/>
      <c r="E8" s="1734" t="s">
        <v>1683</v>
      </c>
      <c r="F8" s="1734">
        <v>1</v>
      </c>
      <c r="G8" s="52"/>
    </row>
    <row r="9" spans="1:15">
      <c r="A9" s="1235">
        <v>1</v>
      </c>
      <c r="B9" s="412"/>
      <c r="C9" s="3" t="s">
        <v>613</v>
      </c>
      <c r="D9" s="1216" t="s">
        <v>948</v>
      </c>
      <c r="E9" s="3" t="s">
        <v>74</v>
      </c>
      <c r="F9" s="395"/>
    </row>
    <row r="10" spans="1:15" ht="25.5">
      <c r="A10" s="1236"/>
      <c r="B10" s="413" t="s">
        <v>1270</v>
      </c>
      <c r="C10" s="361" t="s">
        <v>996</v>
      </c>
      <c r="D10" s="361" t="s">
        <v>890</v>
      </c>
      <c r="E10" s="414"/>
      <c r="F10" s="222" t="s">
        <v>111</v>
      </c>
    </row>
    <row r="11" spans="1:15">
      <c r="A11" s="1235"/>
      <c r="B11" s="415"/>
      <c r="C11" s="289" t="s">
        <v>76</v>
      </c>
      <c r="D11" s="289" t="s">
        <v>76</v>
      </c>
      <c r="E11" s="4" t="s">
        <v>75</v>
      </c>
      <c r="F11" s="358" t="s">
        <v>112</v>
      </c>
    </row>
    <row r="12" spans="1:15" ht="18.75" customHeight="1">
      <c r="A12" s="1235"/>
      <c r="B12" s="416" t="s">
        <v>1671</v>
      </c>
      <c r="C12" s="313">
        <f>D26</f>
        <v>0</v>
      </c>
      <c r="D12" s="320"/>
      <c r="E12" s="4">
        <v>100</v>
      </c>
      <c r="F12" s="337" t="s">
        <v>37</v>
      </c>
      <c r="G12"/>
    </row>
    <row r="13" spans="1:15" s="840" customFormat="1" ht="18.75" customHeight="1" thickBot="1">
      <c r="A13" s="1235"/>
      <c r="B13" s="389" t="s">
        <v>241</v>
      </c>
      <c r="C13" s="1333"/>
      <c r="D13" s="849"/>
      <c r="E13" s="837" t="s">
        <v>882</v>
      </c>
      <c r="F13" s="848" t="s">
        <v>148</v>
      </c>
      <c r="G13" s="835"/>
    </row>
    <row r="14" spans="1:15" s="840" customFormat="1" ht="18.75" customHeight="1">
      <c r="A14" s="1235"/>
      <c r="B14" s="847" t="s">
        <v>1479</v>
      </c>
      <c r="C14" s="351">
        <f>SUM(C12:C13)</f>
        <v>0</v>
      </c>
      <c r="D14" s="351">
        <f>SUM(D12:D13)</f>
        <v>0</v>
      </c>
      <c r="E14" s="837" t="s">
        <v>720</v>
      </c>
      <c r="F14" s="848" t="s">
        <v>37</v>
      </c>
      <c r="G14" s="835"/>
    </row>
    <row r="15" spans="1:15" ht="18.75" customHeight="1">
      <c r="A15" s="1235"/>
      <c r="B15" s="416" t="s">
        <v>1480</v>
      </c>
      <c r="C15" s="5"/>
      <c r="D15" s="5"/>
      <c r="E15" s="4" t="s">
        <v>739</v>
      </c>
      <c r="F15" s="337" t="s">
        <v>37</v>
      </c>
    </row>
    <row r="16" spans="1:15" s="998" customFormat="1" ht="18.75" customHeight="1">
      <c r="A16" s="1235"/>
      <c r="B16" s="1204" t="s">
        <v>1139</v>
      </c>
      <c r="C16" s="1097"/>
      <c r="D16" s="1089"/>
      <c r="E16" s="1095" t="s">
        <v>791</v>
      </c>
      <c r="F16" s="377" t="s">
        <v>148</v>
      </c>
      <c r="G16" s="1468" t="s">
        <v>1273</v>
      </c>
      <c r="K16" s="47"/>
      <c r="L16" s="47"/>
      <c r="M16" s="47"/>
      <c r="N16" s="47"/>
      <c r="O16" s="47"/>
    </row>
    <row r="17" spans="1:15" ht="18.75" customHeight="1">
      <c r="A17" s="1235"/>
      <c r="B17" s="385" t="s">
        <v>316</v>
      </c>
      <c r="C17" s="352"/>
      <c r="D17" s="320"/>
      <c r="E17" s="4" t="s">
        <v>25</v>
      </c>
      <c r="F17" s="337" t="s">
        <v>37</v>
      </c>
      <c r="K17" s="47"/>
      <c r="L17" s="47"/>
      <c r="M17" s="47"/>
      <c r="N17" s="47"/>
      <c r="O17" s="47"/>
    </row>
    <row r="18" spans="1:15" ht="18.75" customHeight="1">
      <c r="A18" s="1236"/>
      <c r="B18" s="389" t="s">
        <v>317</v>
      </c>
      <c r="C18" s="352"/>
      <c r="D18" s="320"/>
      <c r="E18" s="4" t="s">
        <v>207</v>
      </c>
      <c r="F18" s="337" t="s">
        <v>37</v>
      </c>
      <c r="K18" s="47"/>
      <c r="L18" s="47"/>
      <c r="M18" s="47"/>
      <c r="N18" s="47"/>
      <c r="O18" s="47"/>
    </row>
    <row r="19" spans="1:15" ht="18.75" customHeight="1">
      <c r="A19" s="1235"/>
      <c r="B19" s="385" t="s">
        <v>318</v>
      </c>
      <c r="C19" s="1064"/>
      <c r="D19" s="320"/>
      <c r="E19" s="4" t="s">
        <v>26</v>
      </c>
      <c r="F19" s="377" t="s">
        <v>37</v>
      </c>
      <c r="K19" s="47"/>
      <c r="L19" s="47"/>
      <c r="M19" s="47"/>
      <c r="N19" s="47"/>
      <c r="O19" s="47"/>
    </row>
    <row r="20" spans="1:15" s="998" customFormat="1" ht="18.75" customHeight="1">
      <c r="A20" s="1235"/>
      <c r="B20" s="1299" t="s">
        <v>1052</v>
      </c>
      <c r="C20" s="1086"/>
      <c r="D20" s="976"/>
      <c r="E20" s="976"/>
      <c r="F20" s="1072"/>
      <c r="K20" s="47"/>
      <c r="L20" s="47"/>
      <c r="M20" s="47"/>
      <c r="N20" s="47"/>
      <c r="O20" s="47"/>
    </row>
    <row r="21" spans="1:15" ht="18.75" customHeight="1">
      <c r="A21" s="1235"/>
      <c r="B21" s="1087" t="s">
        <v>1051</v>
      </c>
      <c r="C21" s="997"/>
      <c r="D21" s="320"/>
      <c r="E21" s="4" t="s">
        <v>208</v>
      </c>
      <c r="F21" s="377" t="s">
        <v>148</v>
      </c>
      <c r="K21" s="47"/>
      <c r="L21" s="47"/>
      <c r="M21" s="47"/>
      <c r="N21" s="47"/>
      <c r="O21" s="47"/>
    </row>
    <row r="22" spans="1:15" ht="18.75" customHeight="1">
      <c r="A22" s="1235"/>
      <c r="B22" s="385" t="s">
        <v>319</v>
      </c>
      <c r="C22" s="352"/>
      <c r="D22" s="320"/>
      <c r="E22" s="4" t="s">
        <v>2</v>
      </c>
      <c r="F22" s="377" t="s">
        <v>141</v>
      </c>
    </row>
    <row r="23" spans="1:15" ht="18.75" customHeight="1">
      <c r="A23" s="1235"/>
      <c r="B23" s="385" t="s">
        <v>320</v>
      </c>
      <c r="C23" s="352"/>
      <c r="D23" s="320"/>
      <c r="E23" s="4" t="s">
        <v>209</v>
      </c>
      <c r="F23" s="377" t="s">
        <v>148</v>
      </c>
    </row>
    <row r="24" spans="1:15" ht="18.75" customHeight="1">
      <c r="A24" s="1235"/>
      <c r="B24" s="385" t="s">
        <v>321</v>
      </c>
      <c r="C24" s="352"/>
      <c r="D24" s="320"/>
      <c r="E24" s="4" t="s">
        <v>3</v>
      </c>
      <c r="F24" s="377" t="s">
        <v>37</v>
      </c>
    </row>
    <row r="25" spans="1:15" ht="18.75" customHeight="1" thickBot="1">
      <c r="A25" s="1235"/>
      <c r="B25" s="385" t="s">
        <v>322</v>
      </c>
      <c r="C25" s="352"/>
      <c r="D25" s="320"/>
      <c r="E25" s="4" t="s">
        <v>210</v>
      </c>
      <c r="F25" s="377" t="s">
        <v>148</v>
      </c>
    </row>
    <row r="26" spans="1:15" ht="18.75" customHeight="1">
      <c r="A26" s="1235"/>
      <c r="B26" s="416" t="s">
        <v>1672</v>
      </c>
      <c r="C26" s="351">
        <f>SUM(C14:C25)</f>
        <v>0</v>
      </c>
      <c r="D26" s="351">
        <f>SUM(D14:D25)</f>
        <v>0</v>
      </c>
      <c r="E26" s="4" t="s">
        <v>217</v>
      </c>
      <c r="F26" s="377" t="s">
        <v>37</v>
      </c>
    </row>
    <row r="27" spans="1:15" ht="18.75" customHeight="1">
      <c r="A27" s="1235"/>
      <c r="B27" s="417"/>
      <c r="C27" s="418"/>
      <c r="D27" s="418"/>
      <c r="E27" s="419"/>
      <c r="F27" s="377"/>
      <c r="G27" s="840"/>
    </row>
    <row r="28" spans="1:15" ht="18.75" customHeight="1">
      <c r="A28" s="1235"/>
      <c r="B28" s="416" t="s">
        <v>1673</v>
      </c>
      <c r="C28" s="313">
        <f>D43</f>
        <v>0</v>
      </c>
      <c r="D28" s="320"/>
      <c r="E28" s="4" t="s">
        <v>218</v>
      </c>
      <c r="F28" s="377" t="s">
        <v>141</v>
      </c>
      <c r="G28" s="840"/>
    </row>
    <row r="29" spans="1:15" s="840" customFormat="1" ht="18.75" customHeight="1" thickBot="1">
      <c r="A29" s="1235"/>
      <c r="B29" s="389" t="s">
        <v>241</v>
      </c>
      <c r="C29" s="1333"/>
      <c r="D29" s="849"/>
      <c r="E29" s="837" t="s">
        <v>946</v>
      </c>
      <c r="F29" s="848" t="s">
        <v>148</v>
      </c>
    </row>
    <row r="30" spans="1:15" s="840" customFormat="1" ht="18.75" customHeight="1">
      <c r="A30" s="1235"/>
      <c r="B30" s="847" t="s">
        <v>1346</v>
      </c>
      <c r="C30" s="351">
        <f>SUM(C28:C29)</f>
        <v>0</v>
      </c>
      <c r="D30" s="351">
        <f>SUM(D28:D29)</f>
        <v>0</v>
      </c>
      <c r="E30" s="837" t="s">
        <v>779</v>
      </c>
      <c r="F30" s="377" t="s">
        <v>141</v>
      </c>
    </row>
    <row r="31" spans="1:15" ht="18.75" customHeight="1">
      <c r="A31" s="1235"/>
      <c r="B31" s="416" t="s">
        <v>495</v>
      </c>
      <c r="C31" s="5"/>
      <c r="D31" s="5"/>
      <c r="E31" s="4" t="s">
        <v>219</v>
      </c>
      <c r="F31" s="377" t="s">
        <v>141</v>
      </c>
    </row>
    <row r="32" spans="1:15" s="998" customFormat="1" ht="18.75" customHeight="1">
      <c r="A32" s="1235"/>
      <c r="B32" s="1182" t="s">
        <v>1139</v>
      </c>
      <c r="C32" s="1208"/>
      <c r="D32" s="1089"/>
      <c r="E32" s="1095" t="s">
        <v>756</v>
      </c>
      <c r="F32" s="377" t="s">
        <v>148</v>
      </c>
      <c r="G32" s="1468" t="s">
        <v>1273</v>
      </c>
    </row>
    <row r="33" spans="1:11" s="998" customFormat="1" ht="18.75" customHeight="1">
      <c r="A33" s="1235"/>
      <c r="B33" s="1300" t="s">
        <v>1050</v>
      </c>
      <c r="C33" s="1064"/>
      <c r="D33" s="1085"/>
      <c r="E33" s="1070" t="s">
        <v>757</v>
      </c>
      <c r="F33" s="1072" t="s">
        <v>141</v>
      </c>
    </row>
    <row r="34" spans="1:11" s="998" customFormat="1" ht="18.75" customHeight="1">
      <c r="A34" s="1235"/>
      <c r="B34" s="1299" t="s">
        <v>1155</v>
      </c>
      <c r="C34" s="1086"/>
      <c r="D34" s="976"/>
      <c r="E34" s="976"/>
      <c r="F34" s="1072"/>
    </row>
    <row r="35" spans="1:11" ht="30.75" customHeight="1">
      <c r="A35" s="1235"/>
      <c r="B35" s="408" t="s">
        <v>1288</v>
      </c>
      <c r="C35" s="997"/>
      <c r="D35" s="320"/>
      <c r="E35" s="4" t="s">
        <v>220</v>
      </c>
      <c r="F35" s="377" t="s">
        <v>141</v>
      </c>
    </row>
    <row r="36" spans="1:11" ht="18.75" customHeight="1">
      <c r="A36" s="1235"/>
      <c r="B36" s="1087" t="s">
        <v>1054</v>
      </c>
      <c r="C36" s="352"/>
      <c r="D36" s="320"/>
      <c r="E36" s="4" t="s">
        <v>7</v>
      </c>
      <c r="F36" s="377" t="s">
        <v>148</v>
      </c>
    </row>
    <row r="37" spans="1:11" s="998" customFormat="1" ht="36.75" customHeight="1">
      <c r="A37" s="1235"/>
      <c r="B37" s="1301" t="s">
        <v>1053</v>
      </c>
      <c r="C37" s="1084"/>
      <c r="D37" s="1085"/>
      <c r="E37" s="1070" t="s">
        <v>775</v>
      </c>
      <c r="F37" s="377" t="s">
        <v>148</v>
      </c>
    </row>
    <row r="38" spans="1:11" ht="18.75" customHeight="1">
      <c r="A38" s="1235"/>
      <c r="B38" s="385" t="s">
        <v>323</v>
      </c>
      <c r="C38" s="352"/>
      <c r="D38" s="320"/>
      <c r="E38" s="4" t="s">
        <v>221</v>
      </c>
      <c r="F38" s="377" t="s">
        <v>141</v>
      </c>
    </row>
    <row r="39" spans="1:11" ht="18.75" customHeight="1">
      <c r="A39" s="1235"/>
      <c r="B39" s="385" t="s">
        <v>324</v>
      </c>
      <c r="C39" s="1088">
        <f>-C19</f>
        <v>0</v>
      </c>
      <c r="D39" s="1088">
        <f>-D19</f>
        <v>0</v>
      </c>
      <c r="E39" s="4" t="s">
        <v>222</v>
      </c>
      <c r="F39" s="377" t="s">
        <v>141</v>
      </c>
    </row>
    <row r="40" spans="1:11" ht="18.75" customHeight="1">
      <c r="A40" s="1235"/>
      <c r="B40" s="385" t="s">
        <v>319</v>
      </c>
      <c r="C40" s="1088">
        <f>-C22</f>
        <v>0</v>
      </c>
      <c r="D40" s="1088">
        <f>-D22</f>
        <v>0</v>
      </c>
      <c r="E40" s="4" t="s">
        <v>223</v>
      </c>
      <c r="F40" s="377" t="s">
        <v>37</v>
      </c>
    </row>
    <row r="41" spans="1:11" ht="18.75" customHeight="1">
      <c r="A41" s="1235"/>
      <c r="B41" s="385" t="s">
        <v>321</v>
      </c>
      <c r="C41" s="352"/>
      <c r="D41" s="320"/>
      <c r="E41" s="4" t="s">
        <v>224</v>
      </c>
      <c r="F41" s="377" t="s">
        <v>141</v>
      </c>
    </row>
    <row r="42" spans="1:11" ht="18.75" customHeight="1" thickBot="1">
      <c r="A42" s="1235"/>
      <c r="B42" s="385" t="s">
        <v>325</v>
      </c>
      <c r="C42" s="352"/>
      <c r="D42" s="320"/>
      <c r="E42" s="4">
        <v>245</v>
      </c>
      <c r="F42" s="377" t="s">
        <v>148</v>
      </c>
    </row>
    <row r="43" spans="1:11" ht="18.75" customHeight="1" thickBot="1">
      <c r="A43" s="1235"/>
      <c r="B43" s="416" t="s">
        <v>1674</v>
      </c>
      <c r="C43" s="351">
        <f>SUM(C30:C42)</f>
        <v>0</v>
      </c>
      <c r="D43" s="351">
        <f>SUM(D30:D42)</f>
        <v>0</v>
      </c>
      <c r="E43" s="4">
        <v>250</v>
      </c>
      <c r="F43" s="377" t="s">
        <v>141</v>
      </c>
    </row>
    <row r="44" spans="1:11" ht="18.75" customHeight="1">
      <c r="A44" s="1235"/>
      <c r="B44" s="416" t="s">
        <v>1675</v>
      </c>
      <c r="C44" s="351">
        <f>C26+C43</f>
        <v>0</v>
      </c>
      <c r="D44" s="351">
        <f>D26+D43</f>
        <v>0</v>
      </c>
      <c r="E44" s="4" t="s">
        <v>227</v>
      </c>
      <c r="F44" s="337" t="s">
        <v>148</v>
      </c>
    </row>
    <row r="45" spans="1:11" s="353" customFormat="1">
      <c r="A45" s="1237"/>
      <c r="B45"/>
      <c r="C45"/>
      <c r="D45"/>
      <c r="E45"/>
      <c r="F45"/>
    </row>
    <row r="46" spans="1:11" s="998" customFormat="1">
      <c r="A46" s="1237"/>
      <c r="B46" s="31"/>
      <c r="C46" s="1090"/>
      <c r="D46" s="1090"/>
      <c r="E46" s="1734" t="s">
        <v>1683</v>
      </c>
      <c r="F46" s="1734">
        <v>2</v>
      </c>
    </row>
    <row r="47" spans="1:11">
      <c r="A47" s="1237">
        <v>2</v>
      </c>
      <c r="B47" s="901"/>
      <c r="C47" s="1209" t="s">
        <v>614</v>
      </c>
      <c r="D47" s="1216" t="s">
        <v>949</v>
      </c>
      <c r="E47" s="1209" t="s">
        <v>74</v>
      </c>
      <c r="F47" s="395"/>
      <c r="G47"/>
      <c r="H47"/>
      <c r="I47"/>
      <c r="J47"/>
      <c r="K47"/>
    </row>
    <row r="48" spans="1:11" ht="38.25">
      <c r="A48" s="1237"/>
      <c r="B48" s="332" t="s">
        <v>1271</v>
      </c>
      <c r="C48" s="361" t="s">
        <v>996</v>
      </c>
      <c r="D48" s="361" t="s">
        <v>890</v>
      </c>
      <c r="E48" s="424"/>
      <c r="F48" s="222" t="s">
        <v>111</v>
      </c>
      <c r="G48"/>
      <c r="H48"/>
      <c r="I48"/>
      <c r="J48"/>
      <c r="K48"/>
    </row>
    <row r="49" spans="1:11">
      <c r="A49" s="1237"/>
      <c r="B49" s="902"/>
      <c r="C49" s="289" t="s">
        <v>76</v>
      </c>
      <c r="D49" s="289" t="s">
        <v>76</v>
      </c>
      <c r="E49" s="963" t="s">
        <v>75</v>
      </c>
      <c r="F49" s="358" t="s">
        <v>112</v>
      </c>
      <c r="G49"/>
      <c r="H49"/>
      <c r="I49"/>
      <c r="J49"/>
      <c r="K49"/>
    </row>
    <row r="50" spans="1:11" s="18" customFormat="1" ht="19.5" customHeight="1">
      <c r="A50" s="1237"/>
      <c r="B50" s="416" t="s">
        <v>960</v>
      </c>
      <c r="C50" s="854">
        <f>C26</f>
        <v>0</v>
      </c>
      <c r="D50" s="854">
        <f>D26</f>
        <v>0</v>
      </c>
      <c r="E50" s="963" t="s">
        <v>236</v>
      </c>
      <c r="F50" s="377" t="s">
        <v>37</v>
      </c>
      <c r="G50"/>
      <c r="H50"/>
      <c r="I50"/>
      <c r="J50"/>
      <c r="K50"/>
    </row>
    <row r="51" spans="1:11" s="18" customFormat="1" ht="19.5" customHeight="1">
      <c r="A51" s="1237"/>
      <c r="B51" s="416" t="s">
        <v>961</v>
      </c>
      <c r="C51" s="854">
        <f>C43</f>
        <v>0</v>
      </c>
      <c r="D51" s="854">
        <f>D43</f>
        <v>0</v>
      </c>
      <c r="E51" s="963" t="s">
        <v>14</v>
      </c>
      <c r="F51" s="377" t="s">
        <v>141</v>
      </c>
      <c r="G51"/>
      <c r="H51"/>
      <c r="I51"/>
      <c r="J51"/>
      <c r="K51"/>
    </row>
    <row r="52" spans="1:11" s="18" customFormat="1" ht="19.5" customHeight="1">
      <c r="A52" s="1237"/>
      <c r="B52" s="454" t="s">
        <v>962</v>
      </c>
      <c r="C52" s="352"/>
      <c r="D52" s="850"/>
      <c r="E52" s="963" t="s">
        <v>239</v>
      </c>
      <c r="F52" s="377" t="s">
        <v>37</v>
      </c>
      <c r="G52"/>
      <c r="H52"/>
      <c r="I52"/>
      <c r="J52"/>
      <c r="K52"/>
    </row>
    <row r="53" spans="1:11" s="18" customFormat="1" ht="19.5" customHeight="1" thickBot="1">
      <c r="A53" s="1237"/>
      <c r="B53" s="385" t="s">
        <v>1115</v>
      </c>
      <c r="C53" s="352"/>
      <c r="D53" s="850"/>
      <c r="E53" s="963" t="s">
        <v>394</v>
      </c>
      <c r="F53" s="377" t="s">
        <v>37</v>
      </c>
      <c r="G53"/>
      <c r="H53"/>
      <c r="I53"/>
      <c r="J53"/>
      <c r="K53"/>
    </row>
    <row r="54" spans="1:11" s="18" customFormat="1" ht="19.5" customHeight="1">
      <c r="A54" s="1237"/>
      <c r="B54" s="378" t="s">
        <v>1144</v>
      </c>
      <c r="C54" s="351">
        <f>SUM(C50:C53)</f>
        <v>0</v>
      </c>
      <c r="D54" s="351">
        <f>SUM(D50:D53)</f>
        <v>0</v>
      </c>
      <c r="E54" s="963" t="s">
        <v>448</v>
      </c>
      <c r="F54" s="337" t="s">
        <v>148</v>
      </c>
      <c r="G54"/>
      <c r="H54"/>
      <c r="I54"/>
      <c r="J54"/>
      <c r="K54"/>
    </row>
    <row r="55" spans="1:11">
      <c r="A55" s="1237"/>
      <c r="B55" s="91"/>
      <c r="C55" s="33"/>
      <c r="D55" s="33"/>
      <c r="E55" s="33"/>
      <c r="F55" s="33"/>
      <c r="G55"/>
      <c r="H55"/>
      <c r="I55"/>
      <c r="J55"/>
      <c r="K55"/>
    </row>
    <row r="56" spans="1:11">
      <c r="A56" s="1237"/>
      <c r="B56" s="91"/>
      <c r="C56" s="33"/>
      <c r="D56" s="33"/>
      <c r="E56" s="1734" t="s">
        <v>1683</v>
      </c>
      <c r="F56" s="1734">
        <v>3</v>
      </c>
      <c r="G56"/>
      <c r="H56"/>
      <c r="I56"/>
      <c r="J56"/>
      <c r="K56"/>
    </row>
    <row r="57" spans="1:11">
      <c r="A57" s="1237">
        <v>3</v>
      </c>
      <c r="B57" s="420"/>
      <c r="C57" s="1209" t="s">
        <v>615</v>
      </c>
      <c r="D57" s="1216" t="s">
        <v>950</v>
      </c>
      <c r="E57" s="3" t="s">
        <v>74</v>
      </c>
      <c r="F57" s="395"/>
      <c r="G57" s="33"/>
    </row>
    <row r="58" spans="1:11" ht="18.75" customHeight="1">
      <c r="A58" s="1237"/>
      <c r="B58" s="413" t="s">
        <v>1272</v>
      </c>
      <c r="C58" s="361" t="s">
        <v>996</v>
      </c>
      <c r="D58" s="361" t="s">
        <v>890</v>
      </c>
      <c r="E58" s="421"/>
      <c r="F58" s="222" t="s">
        <v>111</v>
      </c>
      <c r="G58" s="33"/>
    </row>
    <row r="59" spans="1:11">
      <c r="A59" s="1236"/>
      <c r="B59" s="415"/>
      <c r="C59" s="289" t="s">
        <v>76</v>
      </c>
      <c r="D59" s="414" t="s">
        <v>76</v>
      </c>
      <c r="E59" s="963" t="s">
        <v>75</v>
      </c>
      <c r="F59" s="358" t="s">
        <v>112</v>
      </c>
      <c r="G59" s="33"/>
    </row>
    <row r="60" spans="1:11" ht="18" customHeight="1">
      <c r="A60" s="1236"/>
      <c r="B60" s="389" t="s">
        <v>316</v>
      </c>
      <c r="C60" s="1068">
        <f>C17</f>
        <v>0</v>
      </c>
      <c r="D60" s="1068">
        <f>D17</f>
        <v>0</v>
      </c>
      <c r="E60" s="963" t="s">
        <v>11</v>
      </c>
      <c r="F60" s="337" t="s">
        <v>148</v>
      </c>
      <c r="G60" s="33"/>
    </row>
    <row r="61" spans="1:11" ht="18" customHeight="1">
      <c r="A61" s="1236"/>
      <c r="B61" s="389" t="s">
        <v>1176</v>
      </c>
      <c r="C61" s="1068">
        <f>C18+C33</f>
        <v>0</v>
      </c>
      <c r="D61" s="1068">
        <f>D18+D33</f>
        <v>0</v>
      </c>
      <c r="E61" s="963" t="s">
        <v>25</v>
      </c>
      <c r="F61" s="337" t="s">
        <v>148</v>
      </c>
      <c r="G61" s="33"/>
    </row>
    <row r="62" spans="1:11" ht="18" customHeight="1">
      <c r="A62" s="1236"/>
      <c r="B62" s="385" t="s">
        <v>1481</v>
      </c>
      <c r="C62" s="1068">
        <f>C23</f>
        <v>0</v>
      </c>
      <c r="D62" s="1068">
        <f>D23</f>
        <v>0</v>
      </c>
      <c r="E62" s="963" t="s">
        <v>3</v>
      </c>
      <c r="F62" s="337" t="s">
        <v>148</v>
      </c>
      <c r="G62" s="33"/>
    </row>
    <row r="63" spans="1:11" ht="18" customHeight="1" thickBot="1">
      <c r="A63" s="1236"/>
      <c r="B63" s="385" t="s">
        <v>1154</v>
      </c>
      <c r="C63" s="1068">
        <f>C25+C42</f>
        <v>0</v>
      </c>
      <c r="D63" s="1068">
        <f>D25+D42</f>
        <v>0</v>
      </c>
      <c r="E63" s="963" t="s">
        <v>4</v>
      </c>
      <c r="F63" s="377" t="s">
        <v>37</v>
      </c>
      <c r="G63" s="33"/>
    </row>
    <row r="64" spans="1:11" ht="18" customHeight="1">
      <c r="A64" s="1236"/>
      <c r="B64" s="378" t="s">
        <v>1179</v>
      </c>
      <c r="C64" s="351">
        <f>SUM(C60:C63)</f>
        <v>0</v>
      </c>
      <c r="D64" s="351">
        <f>SUM(D60:D63)</f>
        <v>0</v>
      </c>
      <c r="E64" s="963" t="s">
        <v>5</v>
      </c>
      <c r="F64" s="422" t="s">
        <v>148</v>
      </c>
      <c r="G64" s="33"/>
    </row>
    <row r="65" spans="1:7">
      <c r="A65" s="1236"/>
      <c r="B65" s="37"/>
      <c r="C65" s="33"/>
      <c r="D65" s="33"/>
      <c r="E65" s="33"/>
      <c r="F65" s="33"/>
      <c r="G65" s="33"/>
    </row>
    <row r="66" spans="1:7">
      <c r="A66" s="1236"/>
      <c r="B66" s="37"/>
      <c r="C66" s="33"/>
      <c r="D66" s="33"/>
      <c r="E66" s="33"/>
      <c r="F66" s="33"/>
      <c r="G66" s="33"/>
    </row>
    <row r="67" spans="1:7">
      <c r="A67" s="1236"/>
      <c r="B67" s="37"/>
      <c r="C67" s="33"/>
      <c r="D67" s="33"/>
      <c r="E67" s="33"/>
      <c r="F67" s="33"/>
      <c r="G67" s="33"/>
    </row>
    <row r="68" spans="1:7">
      <c r="A68" s="1236"/>
      <c r="B68" s="37"/>
      <c r="C68" s="33"/>
      <c r="D68" s="33"/>
      <c r="E68" s="33"/>
      <c r="F68" s="33"/>
      <c r="G68" s="33"/>
    </row>
    <row r="69" spans="1:7">
      <c r="A69" s="1236"/>
      <c r="B69" s="37"/>
      <c r="C69" s="33"/>
      <c r="D69" s="33"/>
      <c r="E69" s="33"/>
      <c r="F69" s="33"/>
      <c r="G69" s="33"/>
    </row>
    <row r="70" spans="1:7">
      <c r="A70" s="1236"/>
      <c r="B70" s="37"/>
      <c r="C70" s="33"/>
      <c r="D70" s="33"/>
      <c r="E70" s="33"/>
      <c r="F70" s="33"/>
      <c r="G70" s="33"/>
    </row>
    <row r="71" spans="1:7">
      <c r="A71" s="1236"/>
      <c r="B71" s="37"/>
      <c r="C71" s="33"/>
      <c r="D71" s="33"/>
      <c r="E71" s="33"/>
      <c r="F71" s="33"/>
      <c r="G71" s="33"/>
    </row>
    <row r="72" spans="1:7">
      <c r="A72" s="1236"/>
      <c r="B72" s="37"/>
      <c r="C72" s="33"/>
      <c r="D72" s="33"/>
      <c r="E72" s="33"/>
      <c r="F72" s="33"/>
      <c r="G72" s="33"/>
    </row>
    <row r="73" spans="1:7">
      <c r="A73" s="1236"/>
      <c r="B73" s="37"/>
      <c r="C73" s="33"/>
      <c r="D73" s="33"/>
      <c r="E73" s="33"/>
      <c r="F73" s="33"/>
      <c r="G73" s="33"/>
    </row>
    <row r="74" spans="1:7">
      <c r="A74" s="1236"/>
      <c r="B74" s="37"/>
      <c r="C74" s="33"/>
      <c r="D74" s="33"/>
      <c r="E74" s="33"/>
      <c r="F74" s="33"/>
      <c r="G74" s="33"/>
    </row>
    <row r="75" spans="1:7">
      <c r="A75" s="1236"/>
      <c r="B75" s="37"/>
      <c r="C75" s="33"/>
      <c r="D75" s="33"/>
      <c r="E75" s="33"/>
      <c r="F75" s="33"/>
      <c r="G75" s="33"/>
    </row>
    <row r="76" spans="1:7">
      <c r="A76" s="1236"/>
      <c r="B76" s="37"/>
      <c r="C76" s="33"/>
      <c r="D76" s="33"/>
      <c r="E76" s="33"/>
      <c r="F76" s="33"/>
      <c r="G76" s="33"/>
    </row>
    <row r="77" spans="1:7">
      <c r="A77" s="1236"/>
      <c r="B77" s="78"/>
      <c r="C77" s="33"/>
      <c r="D77" s="33"/>
      <c r="E77" s="33"/>
      <c r="F77" s="33"/>
      <c r="G77" s="33"/>
    </row>
  </sheetData>
  <sheetProtection password="D5A2" sheet="1" objects="1" scenarios="1"/>
  <dataValidations count="1">
    <dataValidation allowBlank="1" showInputMessage="1" showErrorMessage="1" promptTitle="Transfer by absorption: pension" prompt="As the net asset/liability is recorded on either tab '24. Other liabilities' or tab '18. Other assets', when completing table 40A on tab 36, enter the net pension liability/asset taken on in the 'other liabilities' or 'other assets' column as appropriate." sqref="G16 G32"/>
  </dataValidations>
  <printOptions gridLinesSet="0"/>
  <pageMargins left="0.74803149606299213" right="0.34" top="0.36" bottom="0.38" header="0.21" footer="0.2"/>
  <pageSetup paperSize="9" scale="66" orientation="portrait" horizontalDpi="300" verticalDpi="300" r:id="rId1"/>
  <headerFooter alignWithMargins="0"/>
  <ignoredErrors>
    <ignoredError sqref="C11:D11 C27 C49:D49 C59:D59 C44 E38:E44 E21:E29 E17:E19 E35:E36 E50:E55 E13 E59:E64 E14:E15 E30:E31 E57"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J61"/>
  <sheetViews>
    <sheetView showGridLines="0" zoomScale="80" zoomScaleNormal="80" workbookViewId="0">
      <selection activeCell="T39" sqref="T39"/>
    </sheetView>
  </sheetViews>
  <sheetFormatPr defaultColWidth="10.7109375" defaultRowHeight="12.75"/>
  <cols>
    <col min="1" max="1" width="9.140625" style="1239" customWidth="1"/>
    <col min="2" max="2" width="44.28515625" style="19" customWidth="1"/>
    <col min="3" max="3" width="4.42578125" style="877" customWidth="1"/>
    <col min="4" max="4" width="14.28515625" style="19" customWidth="1"/>
    <col min="5" max="7" width="14.28515625" style="17" customWidth="1"/>
    <col min="8" max="8" width="10.5703125" style="17" bestFit="1" customWidth="1"/>
    <col min="9" max="9" width="9.85546875" style="17" bestFit="1" customWidth="1"/>
    <col min="10" max="10" width="7.28515625" style="17" customWidth="1"/>
    <col min="11" max="16384" width="10.7109375" style="17"/>
  </cols>
  <sheetData>
    <row r="1" spans="1:10" ht="15.75">
      <c r="A1" s="1236"/>
      <c r="B1" s="1257" t="s">
        <v>1138</v>
      </c>
      <c r="C1" s="1257"/>
      <c r="D1" s="41"/>
      <c r="E1" s="33"/>
      <c r="F1" s="33"/>
      <c r="G1" s="33"/>
      <c r="H1" s="33"/>
      <c r="I1" s="33"/>
      <c r="J1" s="33"/>
    </row>
    <row r="2" spans="1:10">
      <c r="A2" s="1236"/>
      <c r="B2" s="42"/>
      <c r="C2" s="933"/>
      <c r="D2" s="37"/>
      <c r="E2" s="33"/>
      <c r="F2" s="33"/>
      <c r="G2" s="33"/>
      <c r="H2" s="33"/>
      <c r="I2" s="33"/>
      <c r="J2" s="33"/>
    </row>
    <row r="3" spans="1:10">
      <c r="A3" s="1235"/>
      <c r="B3" s="43" t="s">
        <v>1506</v>
      </c>
      <c r="C3" s="934"/>
      <c r="D3" s="43"/>
      <c r="E3" s="34"/>
      <c r="F3" s="34"/>
      <c r="G3" s="34"/>
      <c r="H3" s="34"/>
      <c r="I3" s="34"/>
      <c r="J3" s="34"/>
    </row>
    <row r="4" spans="1:10">
      <c r="A4" s="1235"/>
      <c r="B4" s="96" t="s">
        <v>947</v>
      </c>
      <c r="C4" s="935"/>
      <c r="D4" s="39"/>
      <c r="E4" s="34"/>
      <c r="F4" s="34"/>
      <c r="G4" s="34"/>
      <c r="H4" s="34"/>
      <c r="I4" s="34"/>
      <c r="J4" s="34"/>
    </row>
    <row r="5" spans="1:10">
      <c r="A5" s="1235"/>
      <c r="B5" s="33"/>
      <c r="C5" s="1004"/>
      <c r="D5" s="33"/>
      <c r="E5" s="34"/>
      <c r="F5" s="34"/>
      <c r="G5" s="34"/>
      <c r="H5" s="34"/>
      <c r="I5" s="34"/>
      <c r="J5" s="34"/>
    </row>
    <row r="6" spans="1:10">
      <c r="A6" s="1235"/>
      <c r="B6" s="43" t="s">
        <v>42</v>
      </c>
      <c r="C6" s="934"/>
      <c r="D6" s="43"/>
      <c r="E6" s="34"/>
      <c r="F6" s="34"/>
      <c r="G6" s="34"/>
      <c r="H6" s="34"/>
      <c r="I6" s="34"/>
      <c r="J6" s="34"/>
    </row>
    <row r="7" spans="1:10">
      <c r="A7" s="1235"/>
      <c r="B7" s="37"/>
      <c r="C7" s="356"/>
      <c r="D7" s="37"/>
      <c r="E7" s="135"/>
      <c r="F7" s="34"/>
      <c r="G7" s="34"/>
      <c r="H7" s="1734" t="s">
        <v>1683</v>
      </c>
      <c r="I7" s="1734">
        <v>1</v>
      </c>
      <c r="J7" s="34"/>
    </row>
    <row r="8" spans="1:10">
      <c r="A8" s="1235">
        <v>1</v>
      </c>
      <c r="B8" s="1500"/>
      <c r="C8" s="1501"/>
      <c r="D8" s="485" t="s">
        <v>616</v>
      </c>
      <c r="E8" s="485" t="s">
        <v>617</v>
      </c>
      <c r="F8" s="1216" t="s">
        <v>645</v>
      </c>
      <c r="G8" s="1216" t="s">
        <v>618</v>
      </c>
      <c r="H8" s="485" t="s">
        <v>74</v>
      </c>
      <c r="I8" s="383"/>
      <c r="J8" s="34"/>
    </row>
    <row r="9" spans="1:10" ht="25.5">
      <c r="A9" s="1235"/>
      <c r="B9" s="1578" t="s">
        <v>1676</v>
      </c>
      <c r="C9" s="1571"/>
      <c r="D9" s="531" t="s">
        <v>996</v>
      </c>
      <c r="E9" s="531" t="s">
        <v>996</v>
      </c>
      <c r="F9" s="531" t="s">
        <v>890</v>
      </c>
      <c r="G9" s="531" t="s">
        <v>890</v>
      </c>
      <c r="H9" s="328"/>
      <c r="I9" s="382"/>
      <c r="J9" s="34"/>
    </row>
    <row r="10" spans="1:10" ht="22.5">
      <c r="A10" s="1235"/>
      <c r="B10" s="1579"/>
      <c r="C10" s="110"/>
      <c r="D10" s="361" t="s">
        <v>120</v>
      </c>
      <c r="E10" s="361" t="s">
        <v>121</v>
      </c>
      <c r="F10" s="361" t="s">
        <v>120</v>
      </c>
      <c r="G10" s="361" t="s">
        <v>121</v>
      </c>
      <c r="H10" s="431"/>
      <c r="I10" s="382" t="s">
        <v>111</v>
      </c>
      <c r="J10" s="34"/>
    </row>
    <row r="11" spans="1:10">
      <c r="A11" s="1235"/>
      <c r="B11" s="1376"/>
      <c r="C11" s="81"/>
      <c r="D11" s="359" t="s">
        <v>93</v>
      </c>
      <c r="E11" s="359" t="s">
        <v>23</v>
      </c>
      <c r="F11" s="359" t="s">
        <v>93</v>
      </c>
      <c r="G11" s="367" t="s">
        <v>23</v>
      </c>
      <c r="H11" s="323" t="s">
        <v>75</v>
      </c>
      <c r="I11" s="382" t="s">
        <v>112</v>
      </c>
      <c r="J11" s="34"/>
    </row>
    <row r="12" spans="1:10">
      <c r="A12" s="1235"/>
      <c r="B12" s="1479" t="s">
        <v>43</v>
      </c>
      <c r="C12" s="1572"/>
      <c r="D12" s="524"/>
      <c r="E12" s="524"/>
      <c r="F12" s="524"/>
      <c r="G12" s="525"/>
      <c r="H12" s="526"/>
      <c r="I12" s="427"/>
      <c r="J12" s="34"/>
    </row>
    <row r="13" spans="1:10" ht="18.75" customHeight="1">
      <c r="A13" s="1235"/>
      <c r="B13" s="1573" t="s">
        <v>81</v>
      </c>
      <c r="C13" s="59"/>
      <c r="D13" s="1666" t="s">
        <v>451</v>
      </c>
      <c r="E13" s="1666" t="s">
        <v>452</v>
      </c>
      <c r="F13" s="1666" t="s">
        <v>451</v>
      </c>
      <c r="G13" s="1666" t="s">
        <v>452</v>
      </c>
      <c r="H13" s="523"/>
      <c r="I13" s="527"/>
      <c r="J13" s="34"/>
    </row>
    <row r="14" spans="1:10" ht="18.75" customHeight="1">
      <c r="A14" s="1235"/>
      <c r="B14" s="1071" t="s">
        <v>44</v>
      </c>
      <c r="C14" s="80"/>
      <c r="D14" s="487"/>
      <c r="E14" s="487"/>
      <c r="F14" s="488"/>
      <c r="G14" s="488"/>
      <c r="H14" s="486" t="s">
        <v>11</v>
      </c>
      <c r="I14" s="528" t="s">
        <v>77</v>
      </c>
      <c r="J14" s="34"/>
    </row>
    <row r="15" spans="1:10" ht="18.75" customHeight="1">
      <c r="A15" s="1235"/>
      <c r="B15" s="1071" t="s">
        <v>83</v>
      </c>
      <c r="C15" s="80"/>
      <c r="D15" s="352"/>
      <c r="E15" s="352"/>
      <c r="F15" s="320"/>
      <c r="G15" s="320"/>
      <c r="H15" s="4" t="s">
        <v>206</v>
      </c>
      <c r="I15" s="266" t="s">
        <v>77</v>
      </c>
      <c r="J15" s="34"/>
    </row>
    <row r="16" spans="1:10" ht="18.75" customHeight="1">
      <c r="A16" s="1235"/>
      <c r="B16" s="1071" t="s">
        <v>84</v>
      </c>
      <c r="C16" s="80"/>
      <c r="D16" s="352"/>
      <c r="E16" s="352"/>
      <c r="F16" s="320"/>
      <c r="G16" s="320"/>
      <c r="H16" s="4" t="s">
        <v>25</v>
      </c>
      <c r="I16" s="266" t="s">
        <v>77</v>
      </c>
      <c r="J16" s="34"/>
    </row>
    <row r="17" spans="1:10" ht="18.75" customHeight="1">
      <c r="A17" s="1235"/>
      <c r="B17" s="1575" t="s">
        <v>1168</v>
      </c>
      <c r="C17" s="59"/>
      <c r="D17" s="352"/>
      <c r="E17" s="352"/>
      <c r="F17" s="320"/>
      <c r="G17" s="320"/>
      <c r="H17" s="4" t="s">
        <v>207</v>
      </c>
      <c r="I17" s="266" t="s">
        <v>77</v>
      </c>
      <c r="J17" s="34"/>
    </row>
    <row r="18" spans="1:10" ht="18.75" customHeight="1">
      <c r="A18" s="1235"/>
      <c r="B18" s="1573" t="s">
        <v>82</v>
      </c>
      <c r="C18" s="1491" t="s">
        <v>1273</v>
      </c>
      <c r="D18" s="59"/>
      <c r="E18" s="59"/>
      <c r="F18" s="529"/>
      <c r="G18" s="522"/>
      <c r="H18" s="523"/>
      <c r="I18" s="527"/>
      <c r="J18" s="34"/>
    </row>
    <row r="19" spans="1:10" ht="18.75" customHeight="1">
      <c r="A19" s="1235"/>
      <c r="B19" s="1071" t="s">
        <v>16</v>
      </c>
      <c r="C19" s="80"/>
      <c r="D19" s="352"/>
      <c r="E19" s="352"/>
      <c r="F19" s="320"/>
      <c r="G19" s="320"/>
      <c r="H19" s="4" t="s">
        <v>26</v>
      </c>
      <c r="I19" s="528" t="s">
        <v>77</v>
      </c>
      <c r="J19" s="34"/>
    </row>
    <row r="20" spans="1:10" ht="18.75" customHeight="1">
      <c r="A20" s="1235"/>
      <c r="B20" s="1071" t="s">
        <v>17</v>
      </c>
      <c r="C20" s="80"/>
      <c r="D20" s="352"/>
      <c r="E20" s="352"/>
      <c r="F20" s="320"/>
      <c r="G20" s="320"/>
      <c r="H20" s="4" t="s">
        <v>208</v>
      </c>
      <c r="I20" s="266" t="s">
        <v>77</v>
      </c>
      <c r="J20" s="34"/>
    </row>
    <row r="21" spans="1:10" ht="18.75" customHeight="1">
      <c r="A21" s="1235"/>
      <c r="B21" s="1071" t="s">
        <v>18</v>
      </c>
      <c r="C21" s="80"/>
      <c r="D21" s="352"/>
      <c r="E21" s="352"/>
      <c r="F21" s="880"/>
      <c r="G21" s="880"/>
      <c r="H21" s="4" t="s">
        <v>2</v>
      </c>
      <c r="I21" s="266" t="s">
        <v>77</v>
      </c>
      <c r="J21" s="34"/>
    </row>
    <row r="22" spans="1:10" ht="29.25" customHeight="1">
      <c r="A22" s="1235"/>
      <c r="B22" s="1589" t="s">
        <v>1278</v>
      </c>
      <c r="C22" s="1491" t="s">
        <v>1273</v>
      </c>
      <c r="D22" s="59"/>
      <c r="E22" s="59"/>
      <c r="F22" s="529"/>
      <c r="G22" s="530"/>
      <c r="H22" s="522"/>
      <c r="I22" s="527"/>
      <c r="J22" s="34"/>
    </row>
    <row r="23" spans="1:10" ht="18.75" customHeight="1">
      <c r="A23" s="1235"/>
      <c r="B23" s="1071" t="s">
        <v>44</v>
      </c>
      <c r="C23" s="80"/>
      <c r="D23" s="352"/>
      <c r="E23" s="352"/>
      <c r="F23" s="320"/>
      <c r="G23" s="320"/>
      <c r="H23" s="4" t="s">
        <v>209</v>
      </c>
      <c r="I23" s="528" t="s">
        <v>77</v>
      </c>
      <c r="J23" s="34"/>
    </row>
    <row r="24" spans="1:10" s="998" customFormat="1" ht="18.75" customHeight="1">
      <c r="A24" s="1235"/>
      <c r="B24" s="1071" t="s">
        <v>1066</v>
      </c>
      <c r="C24" s="1491" t="s">
        <v>1273</v>
      </c>
      <c r="D24" s="1097"/>
      <c r="E24" s="1097"/>
      <c r="F24" s="1089"/>
      <c r="G24" s="1089"/>
      <c r="H24" s="1095" t="s">
        <v>714</v>
      </c>
      <c r="I24" s="1078" t="s">
        <v>141</v>
      </c>
      <c r="J24" s="1005"/>
    </row>
    <row r="25" spans="1:10" ht="18.75" customHeight="1" thickBot="1">
      <c r="A25" s="1235"/>
      <c r="B25" s="1071" t="s">
        <v>18</v>
      </c>
      <c r="C25" s="80"/>
      <c r="D25" s="352"/>
      <c r="E25" s="352"/>
      <c r="F25" s="320"/>
      <c r="G25" s="320"/>
      <c r="H25" s="4" t="s">
        <v>3</v>
      </c>
      <c r="I25" s="266" t="s">
        <v>77</v>
      </c>
      <c r="J25" s="34"/>
    </row>
    <row r="26" spans="1:10" ht="18.75" customHeight="1">
      <c r="A26" s="1235"/>
      <c r="B26" s="1429" t="s">
        <v>1677</v>
      </c>
      <c r="C26" s="1448"/>
      <c r="D26" s="351">
        <f>SUM(D14:D17,D19:D21,D23:D25)</f>
        <v>0</v>
      </c>
      <c r="E26" s="351">
        <f>SUM(E14:E17,E19:E21,E23:E25)</f>
        <v>0</v>
      </c>
      <c r="F26" s="351">
        <f>SUM(F14:F17,F19:F21,F23:F25)</f>
        <v>0</v>
      </c>
      <c r="G26" s="351">
        <f>SUM(G14:G17,G19:G21,G23:G25)</f>
        <v>0</v>
      </c>
      <c r="H26" s="4" t="s">
        <v>210</v>
      </c>
      <c r="I26" s="394" t="s">
        <v>77</v>
      </c>
      <c r="J26" s="34"/>
    </row>
    <row r="27" spans="1:10" ht="18.75" customHeight="1">
      <c r="A27" s="1235"/>
      <c r="B27" s="1120" t="s">
        <v>19</v>
      </c>
      <c r="C27" s="44"/>
      <c r="D27" s="59"/>
      <c r="E27" s="59"/>
      <c r="F27" s="59"/>
      <c r="G27" s="522"/>
      <c r="H27" s="523"/>
      <c r="I27" s="527"/>
      <c r="J27" s="34"/>
    </row>
    <row r="28" spans="1:10" ht="18.75" customHeight="1">
      <c r="A28" s="1235"/>
      <c r="B28" s="1573" t="s">
        <v>20</v>
      </c>
      <c r="C28" s="59"/>
      <c r="D28" s="352"/>
      <c r="E28" s="352"/>
      <c r="F28" s="320"/>
      <c r="G28" s="320"/>
      <c r="H28" s="532" t="s">
        <v>4</v>
      </c>
      <c r="I28" s="528" t="s">
        <v>77</v>
      </c>
      <c r="J28" s="34"/>
    </row>
    <row r="29" spans="1:10" ht="18.75" customHeight="1">
      <c r="A29" s="1235"/>
      <c r="B29" s="1573" t="s">
        <v>21</v>
      </c>
      <c r="C29" s="59"/>
      <c r="D29" s="352"/>
      <c r="E29" s="352"/>
      <c r="F29" s="320"/>
      <c r="G29" s="320"/>
      <c r="H29" s="495" t="s">
        <v>211</v>
      </c>
      <c r="I29" s="266" t="s">
        <v>77</v>
      </c>
      <c r="J29" s="34"/>
    </row>
    <row r="30" spans="1:10" ht="18.75" customHeight="1">
      <c r="A30" s="1235"/>
      <c r="B30" s="1573" t="s">
        <v>91</v>
      </c>
      <c r="C30" s="59"/>
      <c r="D30" s="59"/>
      <c r="E30" s="59"/>
      <c r="F30" s="529"/>
      <c r="G30" s="522"/>
      <c r="H30" s="522"/>
      <c r="I30" s="527"/>
      <c r="J30" s="34"/>
    </row>
    <row r="31" spans="1:10" ht="18.75" customHeight="1">
      <c r="A31" s="1235"/>
      <c r="B31" s="1071" t="s">
        <v>124</v>
      </c>
      <c r="C31" s="80"/>
      <c r="D31" s="352"/>
      <c r="E31" s="352"/>
      <c r="F31" s="320"/>
      <c r="G31" s="320"/>
      <c r="H31" s="532" t="s">
        <v>5</v>
      </c>
      <c r="I31" s="528" t="s">
        <v>77</v>
      </c>
      <c r="J31" s="34"/>
    </row>
    <row r="32" spans="1:10" ht="18.75" customHeight="1">
      <c r="A32" s="1235"/>
      <c r="B32" s="1071" t="s">
        <v>46</v>
      </c>
      <c r="C32" s="80"/>
      <c r="D32" s="352"/>
      <c r="E32" s="352"/>
      <c r="F32" s="320"/>
      <c r="G32" s="320"/>
      <c r="H32" s="495" t="s">
        <v>212</v>
      </c>
      <c r="I32" s="266" t="s">
        <v>77</v>
      </c>
      <c r="J32" s="34"/>
    </row>
    <row r="33" spans="1:10" ht="18.75" customHeight="1">
      <c r="A33" s="1235"/>
      <c r="B33" s="1071" t="s">
        <v>47</v>
      </c>
      <c r="C33" s="80"/>
      <c r="D33" s="352"/>
      <c r="E33" s="352"/>
      <c r="F33" s="320"/>
      <c r="G33" s="320"/>
      <c r="H33" s="495" t="s">
        <v>12</v>
      </c>
      <c r="I33" s="266" t="s">
        <v>77</v>
      </c>
      <c r="J33" s="34"/>
    </row>
    <row r="34" spans="1:10" ht="18.75" customHeight="1">
      <c r="A34" s="1235"/>
      <c r="B34" s="1071" t="s">
        <v>48</v>
      </c>
      <c r="C34" s="80"/>
      <c r="D34" s="352"/>
      <c r="E34" s="352"/>
      <c r="F34" s="320"/>
      <c r="G34" s="320"/>
      <c r="H34" s="425" t="s">
        <v>213</v>
      </c>
      <c r="I34" s="266" t="s">
        <v>77</v>
      </c>
      <c r="J34" s="34"/>
    </row>
    <row r="35" spans="1:10" ht="41.25" customHeight="1">
      <c r="A35" s="1235"/>
      <c r="B35" s="1574" t="s">
        <v>1482</v>
      </c>
      <c r="C35" s="299"/>
      <c r="D35" s="352"/>
      <c r="E35" s="352"/>
      <c r="F35" s="320"/>
      <c r="G35" s="320"/>
      <c r="H35" s="425" t="s">
        <v>754</v>
      </c>
      <c r="I35" s="266" t="s">
        <v>141</v>
      </c>
      <c r="J35" s="34"/>
    </row>
    <row r="36" spans="1:10" ht="28.5" customHeight="1">
      <c r="A36" s="1235"/>
      <c r="B36" s="1574" t="s">
        <v>1483</v>
      </c>
      <c r="C36" s="1582"/>
      <c r="D36" s="352"/>
      <c r="E36" s="352"/>
      <c r="F36" s="320"/>
      <c r="G36" s="320"/>
      <c r="H36" s="425" t="s">
        <v>755</v>
      </c>
      <c r="I36" s="266" t="s">
        <v>141</v>
      </c>
      <c r="J36" s="34"/>
    </row>
    <row r="37" spans="1:10" ht="18.75" customHeight="1">
      <c r="A37" s="1235"/>
      <c r="B37" s="1071" t="s">
        <v>1063</v>
      </c>
      <c r="C37" s="80"/>
      <c r="D37" s="352"/>
      <c r="E37" s="352"/>
      <c r="F37" s="320"/>
      <c r="G37" s="320"/>
      <c r="H37" s="425" t="s">
        <v>13</v>
      </c>
      <c r="I37" s="266" t="s">
        <v>77</v>
      </c>
      <c r="J37" s="34"/>
    </row>
    <row r="38" spans="1:10" ht="18.75" customHeight="1">
      <c r="A38" s="1235"/>
      <c r="B38" s="1071" t="s">
        <v>1064</v>
      </c>
      <c r="C38" s="80"/>
      <c r="D38" s="352"/>
      <c r="E38" s="352"/>
      <c r="F38" s="320"/>
      <c r="G38" s="320"/>
      <c r="H38" s="425" t="s">
        <v>214</v>
      </c>
      <c r="I38" s="266" t="s">
        <v>77</v>
      </c>
      <c r="J38" s="34"/>
    </row>
    <row r="39" spans="1:10" s="998" customFormat="1" ht="18.75" customHeight="1">
      <c r="A39" s="1235"/>
      <c r="B39" s="1590" t="s">
        <v>1484</v>
      </c>
      <c r="C39" s="1491" t="s">
        <v>1273</v>
      </c>
      <c r="D39" s="1097"/>
      <c r="E39" s="1097"/>
      <c r="F39" s="1089"/>
      <c r="G39" s="1089"/>
      <c r="H39" s="1111" t="s">
        <v>753</v>
      </c>
      <c r="I39" s="860" t="s">
        <v>77</v>
      </c>
      <c r="J39" s="162"/>
    </row>
    <row r="40" spans="1:10" ht="18.75" customHeight="1" thickBot="1">
      <c r="A40" s="1235"/>
      <c r="B40" s="1575" t="s">
        <v>1065</v>
      </c>
      <c r="C40" s="1583"/>
      <c r="D40" s="352"/>
      <c r="E40" s="352"/>
      <c r="F40" s="320"/>
      <c r="G40" s="320"/>
      <c r="H40" s="425" t="s">
        <v>215</v>
      </c>
      <c r="I40" s="266" t="s">
        <v>77</v>
      </c>
      <c r="J40" s="34"/>
    </row>
    <row r="41" spans="1:10" ht="18.75" customHeight="1">
      <c r="A41" s="1235"/>
      <c r="B41" s="1120" t="s">
        <v>1678</v>
      </c>
      <c r="C41" s="44"/>
      <c r="D41" s="248">
        <f>SUM(D28:D29,D31:D40)</f>
        <v>0</v>
      </c>
      <c r="E41" s="248">
        <f>SUM(E28:E29,E31:E40)</f>
        <v>0</v>
      </c>
      <c r="F41" s="248">
        <f>SUM(F28:F29,F31:F40)</f>
        <v>0</v>
      </c>
      <c r="G41" s="248">
        <f>SUM(G28:G29,G31:G40)</f>
        <v>0</v>
      </c>
      <c r="H41" s="533" t="s">
        <v>216</v>
      </c>
      <c r="I41" s="527" t="s">
        <v>77</v>
      </c>
      <c r="J41" s="34"/>
    </row>
    <row r="42" spans="1:10" ht="18.75" customHeight="1">
      <c r="A42" s="1235"/>
      <c r="B42" s="1405" t="s">
        <v>1679</v>
      </c>
      <c r="C42" s="1463"/>
      <c r="D42" s="534">
        <f>D26+D41</f>
        <v>0</v>
      </c>
      <c r="E42" s="534">
        <f>E26+E41</f>
        <v>0</v>
      </c>
      <c r="F42" s="534">
        <f>F26+F41</f>
        <v>0</v>
      </c>
      <c r="G42" s="534">
        <f>G26+G41</f>
        <v>0</v>
      </c>
      <c r="H42" s="494" t="s">
        <v>217</v>
      </c>
      <c r="I42" s="391" t="s">
        <v>77</v>
      </c>
      <c r="J42" s="34"/>
    </row>
    <row r="43" spans="1:10" ht="18.75" customHeight="1">
      <c r="A43" s="1235"/>
      <c r="B43" s="1573" t="s">
        <v>1345</v>
      </c>
      <c r="C43" s="59"/>
      <c r="D43" s="59"/>
      <c r="E43" s="59"/>
      <c r="F43" s="59"/>
      <c r="G43" s="522"/>
      <c r="H43" s="523"/>
      <c r="I43" s="527"/>
      <c r="J43" s="34"/>
    </row>
    <row r="44" spans="1:10" ht="18.75" customHeight="1">
      <c r="A44" s="1235"/>
      <c r="B44" s="1573" t="s">
        <v>45</v>
      </c>
      <c r="C44" s="1584"/>
      <c r="D44" s="352"/>
      <c r="E44" s="352"/>
      <c r="F44" s="320"/>
      <c r="G44" s="320"/>
      <c r="H44" s="532" t="s">
        <v>218</v>
      </c>
      <c r="I44" s="528" t="s">
        <v>77</v>
      </c>
      <c r="J44" s="34"/>
    </row>
    <row r="45" spans="1:10" ht="18.75" customHeight="1">
      <c r="A45" s="1235"/>
      <c r="B45" s="1575" t="s">
        <v>1168</v>
      </c>
      <c r="C45" s="1584"/>
      <c r="D45" s="352"/>
      <c r="E45" s="352"/>
      <c r="F45" s="320"/>
      <c r="G45" s="320"/>
      <c r="H45" s="425" t="s">
        <v>219</v>
      </c>
      <c r="I45" s="266" t="s">
        <v>77</v>
      </c>
      <c r="J45" s="34"/>
    </row>
    <row r="46" spans="1:10" ht="18.75" customHeight="1">
      <c r="A46" s="1235"/>
      <c r="B46" s="1580" t="s">
        <v>684</v>
      </c>
      <c r="C46" s="1491" t="s">
        <v>1273</v>
      </c>
      <c r="D46" s="352"/>
      <c r="E46" s="352"/>
      <c r="F46" s="320"/>
      <c r="G46" s="320"/>
      <c r="H46" s="425" t="s">
        <v>756</v>
      </c>
      <c r="I46" s="266" t="s">
        <v>141</v>
      </c>
      <c r="J46" s="34"/>
    </row>
    <row r="47" spans="1:10" ht="18.75" customHeight="1">
      <c r="A47" s="1235"/>
      <c r="B47" s="1580" t="s">
        <v>685</v>
      </c>
      <c r="C47" s="1585"/>
      <c r="D47" s="352"/>
      <c r="E47" s="352"/>
      <c r="F47" s="320"/>
      <c r="G47" s="320"/>
      <c r="H47" s="425" t="s">
        <v>757</v>
      </c>
      <c r="I47" s="266" t="s">
        <v>141</v>
      </c>
      <c r="J47" s="34"/>
    </row>
    <row r="48" spans="1:10" ht="18.75" customHeight="1">
      <c r="A48" s="1235"/>
      <c r="B48" s="1573" t="s">
        <v>20</v>
      </c>
      <c r="C48" s="1584"/>
      <c r="D48" s="352"/>
      <c r="E48" s="352"/>
      <c r="F48" s="320"/>
      <c r="G48" s="320"/>
      <c r="H48" s="425" t="s">
        <v>220</v>
      </c>
      <c r="I48" s="266" t="s">
        <v>77</v>
      </c>
      <c r="J48" s="34"/>
    </row>
    <row r="49" spans="1:10" ht="18.75" customHeight="1">
      <c r="A49" s="1235"/>
      <c r="B49" s="1580" t="s">
        <v>21</v>
      </c>
      <c r="C49" s="1585"/>
      <c r="D49" s="352"/>
      <c r="E49" s="352"/>
      <c r="F49" s="320"/>
      <c r="G49" s="320"/>
      <c r="H49" s="425" t="s">
        <v>758</v>
      </c>
      <c r="I49" s="266" t="s">
        <v>141</v>
      </c>
      <c r="J49" s="34"/>
    </row>
    <row r="50" spans="1:10" ht="18.75" customHeight="1">
      <c r="A50" s="1235"/>
      <c r="B50" s="1580" t="s">
        <v>686</v>
      </c>
      <c r="C50" s="1585"/>
      <c r="D50" s="352"/>
      <c r="E50" s="352"/>
      <c r="F50" s="320"/>
      <c r="G50" s="320"/>
      <c r="H50" s="1012" t="s">
        <v>7</v>
      </c>
      <c r="I50" s="1016" t="s">
        <v>77</v>
      </c>
      <c r="J50" s="34"/>
    </row>
    <row r="51" spans="1:10" s="998" customFormat="1" ht="18.75" customHeight="1">
      <c r="A51" s="1235"/>
      <c r="B51" s="1590" t="s">
        <v>1484</v>
      </c>
      <c r="C51" s="1491" t="s">
        <v>1273</v>
      </c>
      <c r="D51" s="1097"/>
      <c r="E51" s="1097"/>
      <c r="F51" s="1089"/>
      <c r="G51" s="1089"/>
      <c r="H51" s="1112" t="s">
        <v>775</v>
      </c>
      <c r="I51" s="1109" t="s">
        <v>141</v>
      </c>
      <c r="J51" s="162"/>
    </row>
    <row r="52" spans="1:10" ht="18.75" customHeight="1">
      <c r="A52" s="1235"/>
      <c r="B52" s="1581" t="s">
        <v>1065</v>
      </c>
      <c r="C52" s="1586"/>
      <c r="D52" s="352"/>
      <c r="E52" s="352"/>
      <c r="F52" s="320"/>
      <c r="G52" s="320"/>
      <c r="H52" s="1112" t="s">
        <v>221</v>
      </c>
      <c r="I52" s="1109" t="s">
        <v>77</v>
      </c>
      <c r="J52" s="34"/>
    </row>
    <row r="53" spans="1:10">
      <c r="A53" s="1236"/>
      <c r="B53" s="37"/>
      <c r="C53" s="356"/>
      <c r="D53" s="124"/>
      <c r="E53" s="124"/>
      <c r="F53" s="124"/>
      <c r="G53" s="33"/>
      <c r="H53" s="124"/>
      <c r="I53" s="33"/>
      <c r="J53" s="33"/>
    </row>
    <row r="54" spans="1:10">
      <c r="A54" s="1236"/>
      <c r="B54" s="37"/>
      <c r="C54" s="356"/>
      <c r="D54" s="74"/>
      <c r="E54" s="74"/>
      <c r="F54" s="1734" t="s">
        <v>1683</v>
      </c>
      <c r="G54" s="1734">
        <v>2</v>
      </c>
      <c r="H54" s="74"/>
      <c r="I54" s="33"/>
      <c r="J54" s="33"/>
    </row>
    <row r="55" spans="1:10">
      <c r="A55" s="1235">
        <v>2</v>
      </c>
      <c r="B55" s="1500"/>
      <c r="C55" s="1501"/>
      <c r="D55" s="318" t="s">
        <v>619</v>
      </c>
      <c r="E55" s="1216" t="s">
        <v>620</v>
      </c>
      <c r="F55" s="318" t="s">
        <v>74</v>
      </c>
      <c r="G55" s="383"/>
      <c r="H55" s="124"/>
      <c r="I55" s="33"/>
      <c r="J55" s="33"/>
    </row>
    <row r="56" spans="1:10">
      <c r="A56" s="1235"/>
      <c r="B56" s="1587" t="s">
        <v>1485</v>
      </c>
      <c r="C56" s="1576"/>
      <c r="D56" s="531" t="s">
        <v>996</v>
      </c>
      <c r="E56" s="531" t="s">
        <v>890</v>
      </c>
      <c r="F56" s="328"/>
      <c r="G56" s="382"/>
      <c r="H56" s="33"/>
      <c r="I56" s="33"/>
      <c r="J56" s="33"/>
    </row>
    <row r="57" spans="1:10" ht="22.5">
      <c r="A57" s="1235"/>
      <c r="B57" s="1376"/>
      <c r="C57" s="81"/>
      <c r="D57" s="361" t="s">
        <v>121</v>
      </c>
      <c r="E57" s="361" t="s">
        <v>121</v>
      </c>
      <c r="F57" s="431"/>
      <c r="G57" s="382" t="s">
        <v>111</v>
      </c>
      <c r="H57" s="33"/>
      <c r="I57" s="33"/>
      <c r="J57" s="33"/>
    </row>
    <row r="58" spans="1:10">
      <c r="A58" s="1235"/>
      <c r="B58" s="1396" t="s">
        <v>10</v>
      </c>
      <c r="C58" s="357"/>
      <c r="D58" s="359" t="s">
        <v>23</v>
      </c>
      <c r="E58" s="367" t="s">
        <v>23</v>
      </c>
      <c r="F58" s="323" t="s">
        <v>75</v>
      </c>
      <c r="G58" s="382" t="s">
        <v>112</v>
      </c>
      <c r="H58" s="33"/>
      <c r="I58" s="33"/>
      <c r="J58" s="33"/>
    </row>
    <row r="59" spans="1:10" ht="25.5" customHeight="1">
      <c r="A59" s="1235"/>
      <c r="B59" s="1577" t="s">
        <v>773</v>
      </c>
      <c r="C59" s="1588"/>
      <c r="D59" s="352"/>
      <c r="E59" s="320"/>
      <c r="F59" s="4">
        <v>100</v>
      </c>
      <c r="G59" s="391" t="s">
        <v>77</v>
      </c>
      <c r="H59" s="33"/>
      <c r="I59" s="33"/>
      <c r="J59" s="33"/>
    </row>
    <row r="60" spans="1:10">
      <c r="A60" s="1236"/>
      <c r="B60" s="37"/>
      <c r="C60" s="356"/>
      <c r="D60" s="37"/>
      <c r="E60" s="33"/>
      <c r="F60" s="33"/>
      <c r="G60" s="33"/>
      <c r="H60" s="33"/>
      <c r="I60" s="33"/>
      <c r="J60" s="33"/>
    </row>
    <row r="61" spans="1:10">
      <c r="A61" s="1236"/>
      <c r="B61" s="43"/>
      <c r="C61" s="934"/>
      <c r="D61" s="43"/>
      <c r="E61" s="33"/>
      <c r="F61" s="33"/>
      <c r="G61" s="33"/>
      <c r="H61" s="33"/>
      <c r="I61" s="33"/>
      <c r="J61" s="33"/>
    </row>
  </sheetData>
  <sheetProtection password="D5A2" sheet="1" objects="1" scenarios="1"/>
  <customSheetViews>
    <customSheetView guid="{E4F26FFA-5313-49C9-9365-CBA576C57791}" showGridLines="0" fitToPage="1" showRuler="0" topLeftCell="A13">
      <selection activeCell="B12" sqref="B12"/>
      <pageMargins left="0.74803149606299213" right="0.74803149606299213" top="0.98425196850393704" bottom="0.98425196850393704" header="0.51181102362204722" footer="0.51181102362204722"/>
      <pageSetup paperSize="9" scale="85" orientation="portrait" horizontalDpi="300" verticalDpi="300" r:id="rId1"/>
      <headerFooter alignWithMargins="0"/>
    </customSheetView>
  </customSheetViews>
  <phoneticPr fontId="0" type="noConversion"/>
  <dataValidations count="6">
    <dataValidation allowBlank="1" showInputMessage="1" showErrorMessage="1" promptTitle="Bad debts and claims abandoned" prompt="Excludes cases between the FT and other NHS bodies.  A case is defined as an individual debtor as opposed to an individual invoice." sqref="C18 C46"/>
    <dataValidation allowBlank="1" showInputMessage="1" showErrorMessage="1" promptTitle="Damage to property and stores:" prompt="Losses of property and other assets should be aggregated to produce a total loss per case." sqref="C22"/>
    <dataValidation allowBlank="1" showInputMessage="1" showErrorMessage="1" promptTitle="Stores losses" prompt="The total net losses revealed at any one store within the year should be aggregated and treated as one case (e.g. pharmaceutical stores)." sqref="C24"/>
    <dataValidation allowBlank="1" showInputMessage="1" showErrorMessage="1" promptTitle="Special severance payments" prompt="This should be consistent with 'payments requiring HMT approval' in the exit packages note._x000a__x000a_Foundation trusts are reminded that HMT approval must be obtained for all special severance payments due to their novel and contentious nature." sqref="C39"/>
    <dataValidation allowBlank="1" showInputMessage="1" showErrorMessage="1" promptTitle="Special severance payments" prompt="Individual special severance payments over £300k that required HMT approval must be recorded in this line and no other." sqref="C51"/>
    <dataValidation type="decimal" operator="greaterThanOrEqual" allowBlank="1" showInputMessage="1" showErrorMessage="1" errorTitle="Cases over £300k" error="Only cases with a value of £300k or more should be disclosed here." sqref="E44:E52 G44:G52">
      <formula1>300</formula1>
    </dataValidation>
  </dataValidations>
  <printOptions gridLinesSet="0"/>
  <pageMargins left="0.74803149606299213" right="0.34" top="0.36" bottom="0.38" header="0.21" footer="0.2"/>
  <pageSetup paperSize="9" scale="69" orientation="portrait" horizontalDpi="300" verticalDpi="300" r:id="rId2"/>
  <headerFooter alignWithMargins="0"/>
  <ignoredErrors>
    <ignoredError sqref="F10:G12 G43 G53 H52 H25:H38 H40:H50 H14:H2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P98"/>
  <sheetViews>
    <sheetView showGridLines="0" zoomScale="80" zoomScaleNormal="80" workbookViewId="0">
      <selection activeCell="B1" sqref="B1"/>
    </sheetView>
  </sheetViews>
  <sheetFormatPr defaultColWidth="10.7109375" defaultRowHeight="12.75"/>
  <cols>
    <col min="1" max="1" width="4.5703125" style="25" customWidth="1"/>
    <col min="2" max="2" width="58.7109375" style="26" customWidth="1"/>
    <col min="3" max="3" width="5.140625" style="26" customWidth="1"/>
    <col min="4" max="4" width="14.7109375" style="25" customWidth="1"/>
    <col min="5" max="5" width="14.5703125" style="945" customWidth="1"/>
    <col min="6" max="12" width="14.7109375" style="25" customWidth="1"/>
    <col min="13" max="13" width="9.28515625" style="25" customWidth="1"/>
    <col min="14" max="14" width="9.7109375" style="25" bestFit="1" customWidth="1"/>
    <col min="15" max="15" width="3.7109375" style="25" customWidth="1"/>
    <col min="16" max="16" width="12.28515625" style="25" bestFit="1" customWidth="1"/>
    <col min="17" max="17" width="12.28515625" style="25" customWidth="1"/>
    <col min="18" max="18" width="12.42578125" style="25" customWidth="1"/>
    <col min="19" max="19" width="9.7109375" style="25" bestFit="1" customWidth="1"/>
    <col min="20" max="20" width="3.5703125" style="25" customWidth="1"/>
    <col min="21" max="16384" width="10.7109375" style="25"/>
  </cols>
  <sheetData>
    <row r="1" spans="1:15" ht="15.75">
      <c r="A1" s="33"/>
      <c r="B1" s="1257" t="s">
        <v>1138</v>
      </c>
      <c r="C1" s="1257"/>
      <c r="D1" s="33"/>
      <c r="E1" s="946"/>
      <c r="F1" s="33"/>
      <c r="G1" s="33"/>
      <c r="H1" s="33"/>
      <c r="I1" s="33"/>
      <c r="J1" s="33"/>
      <c r="K1" s="33"/>
      <c r="L1" s="33"/>
      <c r="M1" s="33"/>
      <c r="N1" s="33"/>
      <c r="O1" s="33"/>
    </row>
    <row r="2" spans="1:15">
      <c r="A2" s="33"/>
      <c r="B2" s="42"/>
      <c r="C2" s="933"/>
      <c r="D2" s="33"/>
      <c r="E2" s="946"/>
      <c r="F2" s="33"/>
      <c r="G2" s="33"/>
      <c r="H2" s="33"/>
      <c r="I2" s="33"/>
      <c r="J2" s="33"/>
      <c r="K2" s="33"/>
      <c r="L2" s="33"/>
      <c r="M2" s="33"/>
      <c r="N2" s="33"/>
      <c r="O2" s="33"/>
    </row>
    <row r="3" spans="1:15">
      <c r="A3" s="33"/>
      <c r="B3" s="43" t="s">
        <v>1506</v>
      </c>
      <c r="C3" s="934"/>
      <c r="D3" s="33"/>
      <c r="E3" s="946"/>
      <c r="F3" s="33"/>
      <c r="G3" s="33"/>
      <c r="H3" s="33"/>
      <c r="I3" s="33"/>
      <c r="J3" s="33"/>
      <c r="K3" s="33"/>
      <c r="L3" s="33"/>
      <c r="M3" s="33"/>
      <c r="N3" s="33"/>
      <c r="O3" s="33"/>
    </row>
    <row r="4" spans="1:15">
      <c r="A4"/>
      <c r="B4" s="96" t="s">
        <v>1141</v>
      </c>
      <c r="C4" s="935"/>
      <c r="D4" s="33"/>
      <c r="E4" s="946"/>
      <c r="F4" s="33"/>
      <c r="G4" s="33"/>
      <c r="H4" s="33"/>
      <c r="I4" s="33"/>
      <c r="J4" s="33"/>
      <c r="K4" s="33"/>
      <c r="L4" s="33"/>
      <c r="M4" s="33"/>
      <c r="N4" s="33"/>
      <c r="O4" s="33"/>
    </row>
    <row r="5" spans="1:15">
      <c r="A5"/>
      <c r="B5" s="33"/>
      <c r="C5" s="1004"/>
      <c r="D5" s="33"/>
      <c r="E5" s="946"/>
      <c r="F5" s="33"/>
      <c r="G5" s="33"/>
      <c r="H5" s="33"/>
      <c r="I5" s="33"/>
      <c r="J5" s="33"/>
      <c r="K5" s="33"/>
      <c r="L5" s="33"/>
      <c r="M5" s="33"/>
      <c r="N5" s="33"/>
      <c r="O5" s="33"/>
    </row>
    <row r="6" spans="1:15">
      <c r="A6"/>
      <c r="B6" s="43" t="s">
        <v>129</v>
      </c>
      <c r="C6" s="934"/>
      <c r="D6" s="34"/>
      <c r="E6" s="947"/>
      <c r="F6" s="34"/>
      <c r="G6" s="34"/>
      <c r="H6" s="34"/>
      <c r="I6" s="34"/>
      <c r="J6" s="34"/>
      <c r="K6" s="34"/>
      <c r="L6" s="34"/>
      <c r="M6" s="34"/>
      <c r="N6" s="34"/>
      <c r="O6" s="34"/>
    </row>
    <row r="7" spans="1:15">
      <c r="A7"/>
      <c r="B7" s="40"/>
      <c r="C7" s="1006"/>
      <c r="D7" s="34"/>
      <c r="E7" s="947"/>
      <c r="F7" s="34"/>
      <c r="G7" s="34"/>
      <c r="H7" s="34"/>
      <c r="I7" s="34"/>
      <c r="J7" s="34"/>
      <c r="K7" s="34"/>
      <c r="L7" s="34"/>
      <c r="M7" s="1734" t="s">
        <v>1683</v>
      </c>
      <c r="N7" s="1734">
        <v>1</v>
      </c>
      <c r="O7" s="33"/>
    </row>
    <row r="8" spans="1:15">
      <c r="A8" s="1237">
        <v>1</v>
      </c>
      <c r="B8" s="1479"/>
      <c r="C8" s="1572"/>
      <c r="D8" s="1201" t="s">
        <v>330</v>
      </c>
      <c r="E8" s="1201" t="s">
        <v>1014</v>
      </c>
      <c r="F8" s="1201" t="s">
        <v>331</v>
      </c>
      <c r="G8" s="1201" t="s">
        <v>332</v>
      </c>
      <c r="H8" s="1201" t="s">
        <v>333</v>
      </c>
      <c r="I8" s="1201" t="s">
        <v>334</v>
      </c>
      <c r="J8" s="1201" t="s">
        <v>335</v>
      </c>
      <c r="K8" s="1201" t="s">
        <v>336</v>
      </c>
      <c r="L8" s="1201" t="s">
        <v>522</v>
      </c>
      <c r="M8" s="1197" t="s">
        <v>74</v>
      </c>
      <c r="N8" s="651"/>
      <c r="O8" s="34"/>
    </row>
    <row r="9" spans="1:15" s="949" customFormat="1">
      <c r="A9" s="948"/>
      <c r="B9" s="1775" t="s">
        <v>1018</v>
      </c>
      <c r="C9" s="46"/>
      <c r="D9" s="937"/>
      <c r="E9" s="1772" t="s">
        <v>1020</v>
      </c>
      <c r="F9" s="1773"/>
      <c r="G9" s="1774" t="s">
        <v>1019</v>
      </c>
      <c r="H9" s="1774"/>
      <c r="I9" s="1774"/>
      <c r="J9" s="1774"/>
      <c r="K9" s="1774"/>
      <c r="L9" s="1773"/>
      <c r="M9" s="948"/>
      <c r="N9" s="955"/>
      <c r="O9" s="951"/>
    </row>
    <row r="10" spans="1:15" s="27" customFormat="1" ht="49.5" customHeight="1">
      <c r="A10"/>
      <c r="B10" s="1775"/>
      <c r="C10" s="46"/>
      <c r="D10" s="952" t="s">
        <v>94</v>
      </c>
      <c r="E10" s="1024" t="s">
        <v>1343</v>
      </c>
      <c r="F10" s="1638" t="s">
        <v>1239</v>
      </c>
      <c r="G10" s="952" t="s">
        <v>1238</v>
      </c>
      <c r="H10" s="952" t="s">
        <v>190</v>
      </c>
      <c r="I10" s="952" t="s">
        <v>1344</v>
      </c>
      <c r="J10" s="952" t="s">
        <v>117</v>
      </c>
      <c r="K10" s="952" t="s">
        <v>191</v>
      </c>
      <c r="L10" s="952" t="s">
        <v>118</v>
      </c>
      <c r="M10" s="956"/>
      <c r="N10" s="954" t="s">
        <v>111</v>
      </c>
      <c r="O10" s="63"/>
    </row>
    <row r="11" spans="1:15" ht="13.5" thickBot="1">
      <c r="A11"/>
      <c r="B11" s="1312"/>
      <c r="C11" s="1591"/>
      <c r="D11" s="959" t="s">
        <v>76</v>
      </c>
      <c r="E11" s="958" t="s">
        <v>76</v>
      </c>
      <c r="F11" s="959" t="s">
        <v>76</v>
      </c>
      <c r="G11" s="959" t="s">
        <v>76</v>
      </c>
      <c r="H11" s="959" t="s">
        <v>76</v>
      </c>
      <c r="I11" s="959" t="s">
        <v>76</v>
      </c>
      <c r="J11" s="959" t="s">
        <v>76</v>
      </c>
      <c r="K11" s="959" t="s">
        <v>76</v>
      </c>
      <c r="L11" s="959" t="s">
        <v>76</v>
      </c>
      <c r="M11" s="1095" t="s">
        <v>75</v>
      </c>
      <c r="N11" s="397" t="s">
        <v>112</v>
      </c>
      <c r="O11" s="34"/>
    </row>
    <row r="12" spans="1:15" ht="24" customHeight="1">
      <c r="A12"/>
      <c r="B12" s="1520" t="s">
        <v>1510</v>
      </c>
      <c r="C12" s="1593"/>
      <c r="D12" s="881">
        <f>SUM(E12:L12)</f>
        <v>0</v>
      </c>
      <c r="E12" s="1335">
        <f>E74</f>
        <v>0</v>
      </c>
      <c r="F12" s="1335">
        <f>F74</f>
        <v>0</v>
      </c>
      <c r="G12" s="1335">
        <f>G74</f>
        <v>0</v>
      </c>
      <c r="H12" s="1335">
        <f>'26. Revaluation Reserve'!C11</f>
        <v>0</v>
      </c>
      <c r="I12" s="1335">
        <f>I74</f>
        <v>0</v>
      </c>
      <c r="J12" s="1335">
        <f>J74</f>
        <v>0</v>
      </c>
      <c r="K12" s="1335">
        <f>K74</f>
        <v>0</v>
      </c>
      <c r="L12" s="1335">
        <f>L74</f>
        <v>0</v>
      </c>
      <c r="M12" s="1095" t="s">
        <v>11</v>
      </c>
      <c r="N12" s="664" t="s">
        <v>79</v>
      </c>
      <c r="O12" s="34"/>
    </row>
    <row r="13" spans="1:15" ht="24" customHeight="1" thickBot="1">
      <c r="A13"/>
      <c r="B13" s="1416" t="s">
        <v>241</v>
      </c>
      <c r="C13" s="1417"/>
      <c r="D13" s="881">
        <f t="shared" ref="D13:D15" si="0">SUM(E13:L13)</f>
        <v>0</v>
      </c>
      <c r="E13" s="974"/>
      <c r="F13" s="1333"/>
      <c r="G13" s="1333"/>
      <c r="H13" s="1333">
        <f>'26. Revaluation Reserve'!C12</f>
        <v>0</v>
      </c>
      <c r="I13" s="1333"/>
      <c r="J13" s="1333"/>
      <c r="K13" s="1333"/>
      <c r="L13" s="1333"/>
      <c r="M13" s="1095" t="s">
        <v>206</v>
      </c>
      <c r="N13" s="664" t="s">
        <v>79</v>
      </c>
      <c r="O13" s="34"/>
    </row>
    <row r="14" spans="1:15" ht="24" customHeight="1">
      <c r="A14"/>
      <c r="B14" s="1520" t="s">
        <v>1511</v>
      </c>
      <c r="C14" s="1508"/>
      <c r="D14" s="351">
        <f t="shared" si="0"/>
        <v>0</v>
      </c>
      <c r="E14" s="940">
        <f t="shared" ref="E14:L14" si="1">SUM(E12:E13)</f>
        <v>0</v>
      </c>
      <c r="F14" s="351">
        <f t="shared" si="1"/>
        <v>0</v>
      </c>
      <c r="G14" s="351">
        <f t="shared" si="1"/>
        <v>0</v>
      </c>
      <c r="H14" s="351">
        <f t="shared" si="1"/>
        <v>0</v>
      </c>
      <c r="I14" s="351">
        <f t="shared" si="1"/>
        <v>0</v>
      </c>
      <c r="J14" s="351">
        <f t="shared" si="1"/>
        <v>0</v>
      </c>
      <c r="K14" s="351">
        <f t="shared" si="1"/>
        <v>0</v>
      </c>
      <c r="L14" s="351">
        <f t="shared" si="1"/>
        <v>0</v>
      </c>
      <c r="M14" s="1095" t="s">
        <v>25</v>
      </c>
      <c r="N14" s="664" t="s">
        <v>79</v>
      </c>
      <c r="O14" s="34"/>
    </row>
    <row r="15" spans="1:15" ht="24" customHeight="1">
      <c r="A15"/>
      <c r="B15" s="1520" t="s">
        <v>498</v>
      </c>
      <c r="C15" s="1593"/>
      <c r="D15" s="648">
        <f t="shared" si="0"/>
        <v>0</v>
      </c>
      <c r="E15" s="646"/>
      <c r="F15" s="646"/>
      <c r="G15" s="646"/>
      <c r="H15" s="671">
        <f>'26. Revaluation Reserve'!C14</f>
        <v>0</v>
      </c>
      <c r="I15" s="646"/>
      <c r="J15" s="646"/>
      <c r="K15" s="646"/>
      <c r="L15" s="646"/>
      <c r="M15" s="1095" t="s">
        <v>207</v>
      </c>
      <c r="N15" s="664" t="s">
        <v>79</v>
      </c>
      <c r="O15" s="34"/>
    </row>
    <row r="16" spans="1:15" ht="24" customHeight="1">
      <c r="A16"/>
      <c r="B16" s="1416" t="s">
        <v>441</v>
      </c>
      <c r="C16" s="1417"/>
      <c r="D16" s="648">
        <f>'1. SoCI'!D28</f>
        <v>0</v>
      </c>
      <c r="E16" s="1064"/>
      <c r="F16" s="964">
        <f>'1. SoCI'!D50</f>
        <v>0</v>
      </c>
      <c r="G16" s="973"/>
      <c r="H16" s="973"/>
      <c r="I16" s="973"/>
      <c r="J16" s="973"/>
      <c r="K16" s="973"/>
      <c r="L16" s="671">
        <f>D16-SUM(F16:K16,E16)</f>
        <v>0</v>
      </c>
      <c r="M16" s="1095" t="s">
        <v>26</v>
      </c>
      <c r="N16" s="664" t="s">
        <v>79</v>
      </c>
      <c r="O16" s="1631"/>
    </row>
    <row r="17" spans="1:16" s="978" customFormat="1" ht="27.75" customHeight="1">
      <c r="A17" s="1090"/>
      <c r="B17" s="1416" t="s">
        <v>1140</v>
      </c>
      <c r="C17" s="1417"/>
      <c r="D17" s="648">
        <f>SUM(E17:L17)</f>
        <v>0</v>
      </c>
      <c r="E17" s="986"/>
      <c r="F17" s="1064"/>
      <c r="G17" s="1064"/>
      <c r="H17" s="1065">
        <f>'26. Revaluation Reserve'!C15</f>
        <v>0</v>
      </c>
      <c r="I17" s="1064"/>
      <c r="J17" s="1064"/>
      <c r="K17" s="1064"/>
      <c r="L17" s="1065">
        <f>-SUM(E17:K17)</f>
        <v>0</v>
      </c>
      <c r="M17" s="1095" t="s">
        <v>723</v>
      </c>
      <c r="N17" s="664" t="s">
        <v>1012</v>
      </c>
      <c r="O17" s="1014"/>
    </row>
    <row r="18" spans="1:16" s="978" customFormat="1" ht="27.75" customHeight="1">
      <c r="A18" s="976"/>
      <c r="B18" s="1401" t="s">
        <v>1280</v>
      </c>
      <c r="C18" s="1411"/>
      <c r="D18" s="648">
        <v>0</v>
      </c>
      <c r="E18" s="984">
        <f>-L18</f>
        <v>0</v>
      </c>
      <c r="F18" s="1333"/>
      <c r="G18" s="1333"/>
      <c r="H18" s="1333"/>
      <c r="I18" s="1333"/>
      <c r="J18" s="1333"/>
      <c r="K18" s="1333"/>
      <c r="L18" s="1064"/>
      <c r="M18" s="1095" t="s">
        <v>1045</v>
      </c>
      <c r="N18" s="1063" t="s">
        <v>1012</v>
      </c>
      <c r="O18" s="1014"/>
    </row>
    <row r="19" spans="1:16" ht="32.25" customHeight="1">
      <c r="A19" s="878"/>
      <c r="B19" s="1416" t="s">
        <v>1011</v>
      </c>
      <c r="C19" s="1424"/>
      <c r="D19" s="648">
        <f>SUM(E19:L19)</f>
        <v>0</v>
      </c>
      <c r="E19" s="986"/>
      <c r="F19" s="986"/>
      <c r="G19" s="986"/>
      <c r="H19" s="1279">
        <f>'26. Revaluation Reserve'!C18</f>
        <v>0</v>
      </c>
      <c r="I19" s="986"/>
      <c r="J19" s="986"/>
      <c r="K19" s="986"/>
      <c r="L19" s="1279">
        <f>-H19</f>
        <v>0</v>
      </c>
      <c r="M19" s="1095" t="s">
        <v>734</v>
      </c>
      <c r="N19" s="664" t="s">
        <v>1012</v>
      </c>
      <c r="O19" s="886"/>
    </row>
    <row r="20" spans="1:16" ht="24" customHeight="1">
      <c r="A20"/>
      <c r="B20" s="1416" t="s">
        <v>658</v>
      </c>
      <c r="C20" s="1417"/>
      <c r="D20" s="648">
        <v>0</v>
      </c>
      <c r="E20" s="938"/>
      <c r="F20" s="649"/>
      <c r="G20" s="649"/>
      <c r="H20" s="671">
        <f>'26. Revaluation Reserve'!C19</f>
        <v>0</v>
      </c>
      <c r="I20" s="649"/>
      <c r="J20" s="649"/>
      <c r="K20" s="649"/>
      <c r="L20" s="871">
        <f>-SUM(E20:K20)</f>
        <v>0</v>
      </c>
      <c r="M20" s="1095" t="s">
        <v>705</v>
      </c>
      <c r="N20" s="664" t="s">
        <v>1012</v>
      </c>
      <c r="O20"/>
      <c r="P20"/>
    </row>
    <row r="21" spans="1:16" ht="24" customHeight="1">
      <c r="A21"/>
      <c r="B21" s="1416" t="s">
        <v>246</v>
      </c>
      <c r="C21" s="1417"/>
      <c r="D21" s="648">
        <f>SUM(E21:L21)</f>
        <v>0</v>
      </c>
      <c r="E21" s="942"/>
      <c r="F21" s="649"/>
      <c r="G21" s="411"/>
      <c r="H21" s="671">
        <f>'26. Revaluation Reserve'!C16</f>
        <v>0</v>
      </c>
      <c r="I21" s="411"/>
      <c r="J21" s="851"/>
      <c r="K21" s="851"/>
      <c r="L21" s="939"/>
      <c r="M21" s="1095" t="s">
        <v>208</v>
      </c>
      <c r="N21" s="664" t="s">
        <v>141</v>
      </c>
      <c r="O21" s="34"/>
    </row>
    <row r="22" spans="1:16" ht="24" customHeight="1">
      <c r="A22"/>
      <c r="B22" s="1416" t="s">
        <v>656</v>
      </c>
      <c r="C22" s="1417"/>
      <c r="D22" s="648">
        <f t="shared" ref="D22:D24" si="2">SUM(E22:L22)</f>
        <v>0</v>
      </c>
      <c r="E22" s="942"/>
      <c r="F22" s="649"/>
      <c r="G22" s="411"/>
      <c r="H22" s="411"/>
      <c r="I22" s="411"/>
      <c r="J22" s="851"/>
      <c r="K22" s="851"/>
      <c r="L22" s="939"/>
      <c r="M22" s="1095" t="s">
        <v>2</v>
      </c>
      <c r="N22" s="664" t="s">
        <v>79</v>
      </c>
      <c r="O22" s="34"/>
    </row>
    <row r="23" spans="1:16" ht="24" customHeight="1">
      <c r="A23"/>
      <c r="B23" s="1416" t="s">
        <v>657</v>
      </c>
      <c r="C23" s="1417"/>
      <c r="D23" s="648">
        <f t="shared" si="2"/>
        <v>0</v>
      </c>
      <c r="E23" s="942"/>
      <c r="F23" s="649"/>
      <c r="G23" s="411"/>
      <c r="H23" s="671">
        <f>'26. Revaluation Reserve'!D$17</f>
        <v>0</v>
      </c>
      <c r="I23" s="411"/>
      <c r="J23" s="851"/>
      <c r="K23" s="851"/>
      <c r="L23" s="939"/>
      <c r="M23" s="1095" t="s">
        <v>706</v>
      </c>
      <c r="N23" s="664" t="s">
        <v>79</v>
      </c>
      <c r="O23" s="34"/>
    </row>
    <row r="24" spans="1:16" ht="24" customHeight="1">
      <c r="A24" s="928"/>
      <c r="B24" s="1401" t="s">
        <v>1132</v>
      </c>
      <c r="C24" s="1411"/>
      <c r="D24" s="881">
        <f t="shared" si="2"/>
        <v>0</v>
      </c>
      <c r="E24" s="649"/>
      <c r="F24" s="938"/>
      <c r="G24" s="851"/>
      <c r="H24" s="938"/>
      <c r="I24" s="851"/>
      <c r="J24" s="851"/>
      <c r="K24" s="851"/>
      <c r="L24" s="918"/>
      <c r="M24" s="1095" t="s">
        <v>714</v>
      </c>
      <c r="N24" s="664" t="s">
        <v>79</v>
      </c>
      <c r="O24" s="355"/>
    </row>
    <row r="25" spans="1:16" ht="24" customHeight="1">
      <c r="A25"/>
      <c r="B25" s="1416" t="s">
        <v>925</v>
      </c>
      <c r="C25" s="1417"/>
      <c r="D25" s="648">
        <v>0</v>
      </c>
      <c r="E25" s="938"/>
      <c r="F25" s="411"/>
      <c r="G25" s="411"/>
      <c r="H25" s="671">
        <f>'26. Revaluation Reserve'!C20</f>
        <v>0</v>
      </c>
      <c r="I25" s="411"/>
      <c r="J25" s="411"/>
      <c r="K25" s="411"/>
      <c r="L25" s="871">
        <f>-SUM(E25:K25)</f>
        <v>0</v>
      </c>
      <c r="M25" s="1095" t="s">
        <v>210</v>
      </c>
      <c r="N25" s="664" t="s">
        <v>1012</v>
      </c>
      <c r="O25" s="34"/>
    </row>
    <row r="26" spans="1:16" ht="30" customHeight="1">
      <c r="A26"/>
      <c r="B26" s="1416" t="s">
        <v>1293</v>
      </c>
      <c r="C26" s="1417"/>
      <c r="D26" s="648">
        <f>SUM(E26:L26)</f>
        <v>0</v>
      </c>
      <c r="E26" s="938"/>
      <c r="F26" s="649"/>
      <c r="G26" s="411"/>
      <c r="H26" s="909">
        <f>'26. Revaluation Reserve'!C21</f>
        <v>0</v>
      </c>
      <c r="I26" s="411"/>
      <c r="J26" s="649"/>
      <c r="K26" s="649"/>
      <c r="L26" s="649"/>
      <c r="M26" s="1095" t="s">
        <v>4</v>
      </c>
      <c r="N26" s="664" t="s">
        <v>79</v>
      </c>
      <c r="O26" s="34"/>
    </row>
    <row r="27" spans="1:16" ht="28.5" customHeight="1">
      <c r="A27"/>
      <c r="B27" s="1416" t="s">
        <v>1339</v>
      </c>
      <c r="C27" s="1417"/>
      <c r="D27" s="648">
        <f t="shared" ref="D27:D38" si="3">SUM(E27:L27)</f>
        <v>0</v>
      </c>
      <c r="E27" s="649"/>
      <c r="F27" s="411"/>
      <c r="G27" s="411"/>
      <c r="H27" s="986"/>
      <c r="I27" s="1055">
        <f>'16. Investments &amp; Groups'!E22</f>
        <v>0</v>
      </c>
      <c r="J27" s="411"/>
      <c r="K27" s="411"/>
      <c r="L27" s="939"/>
      <c r="M27" s="1095" t="s">
        <v>5</v>
      </c>
      <c r="N27" s="664" t="s">
        <v>37</v>
      </c>
      <c r="O27" s="34"/>
    </row>
    <row r="28" spans="1:16" ht="27" customHeight="1">
      <c r="A28"/>
      <c r="B28" s="1416" t="s">
        <v>1340</v>
      </c>
      <c r="C28" s="1417"/>
      <c r="D28" s="648">
        <f t="shared" si="3"/>
        <v>0</v>
      </c>
      <c r="E28" s="649"/>
      <c r="F28" s="411"/>
      <c r="G28" s="411"/>
      <c r="H28" s="986"/>
      <c r="I28" s="649"/>
      <c r="J28" s="411"/>
      <c r="K28" s="411"/>
      <c r="L28" s="939"/>
      <c r="M28" s="1095" t="s">
        <v>212</v>
      </c>
      <c r="N28" s="664" t="s">
        <v>79</v>
      </c>
      <c r="O28" s="34"/>
    </row>
    <row r="29" spans="1:16" ht="24" customHeight="1">
      <c r="A29"/>
      <c r="B29" s="1416" t="s">
        <v>438</v>
      </c>
      <c r="C29" s="1417"/>
      <c r="D29" s="648">
        <f t="shared" si="3"/>
        <v>0</v>
      </c>
      <c r="E29" s="938"/>
      <c r="F29" s="649"/>
      <c r="G29" s="411"/>
      <c r="H29" s="671">
        <f>'26. Revaluation Reserve'!C22</f>
        <v>0</v>
      </c>
      <c r="I29" s="411"/>
      <c r="J29" s="649"/>
      <c r="K29" s="649"/>
      <c r="L29" s="649"/>
      <c r="M29" s="1095" t="s">
        <v>12</v>
      </c>
      <c r="N29" s="664" t="s">
        <v>79</v>
      </c>
      <c r="O29" s="34"/>
    </row>
    <row r="30" spans="1:16" ht="27" customHeight="1">
      <c r="A30"/>
      <c r="B30" s="1392" t="s">
        <v>1056</v>
      </c>
      <c r="C30" s="1526"/>
      <c r="D30" s="648">
        <f t="shared" si="3"/>
        <v>0</v>
      </c>
      <c r="E30" s="986"/>
      <c r="F30" s="649"/>
      <c r="G30" s="411"/>
      <c r="H30" s="411"/>
      <c r="I30" s="411"/>
      <c r="J30" s="649"/>
      <c r="K30" s="649"/>
      <c r="L30" s="649"/>
      <c r="M30" s="1095" t="s">
        <v>213</v>
      </c>
      <c r="N30" s="664" t="s">
        <v>79</v>
      </c>
      <c r="O30" s="34"/>
    </row>
    <row r="31" spans="1:16" ht="24" customHeight="1">
      <c r="A31"/>
      <c r="B31" s="1416" t="s">
        <v>256</v>
      </c>
      <c r="C31" s="1417"/>
      <c r="D31" s="648">
        <f t="shared" si="3"/>
        <v>0</v>
      </c>
      <c r="E31" s="942"/>
      <c r="F31" s="961"/>
      <c r="G31" s="649"/>
      <c r="H31" s="411"/>
      <c r="I31" s="411"/>
      <c r="J31" s="411"/>
      <c r="K31" s="411"/>
      <c r="L31" s="411"/>
      <c r="M31" s="1095" t="s">
        <v>13</v>
      </c>
      <c r="N31" s="664" t="s">
        <v>79</v>
      </c>
      <c r="O31" s="34"/>
    </row>
    <row r="32" spans="1:16" ht="24" customHeight="1">
      <c r="A32"/>
      <c r="B32" s="1416" t="s">
        <v>257</v>
      </c>
      <c r="C32" s="1417"/>
      <c r="D32" s="648">
        <f t="shared" si="3"/>
        <v>0</v>
      </c>
      <c r="E32" s="942"/>
      <c r="F32" s="961"/>
      <c r="G32" s="649"/>
      <c r="H32" s="411"/>
      <c r="I32" s="411"/>
      <c r="J32" s="411"/>
      <c r="K32" s="411"/>
      <c r="L32" s="411"/>
      <c r="M32" s="1095" t="s">
        <v>214</v>
      </c>
      <c r="N32" s="664" t="s">
        <v>79</v>
      </c>
      <c r="O32" s="34"/>
    </row>
    <row r="33" spans="1:15" ht="24" customHeight="1">
      <c r="A33"/>
      <c r="B33" s="1416" t="s">
        <v>1347</v>
      </c>
      <c r="C33" s="1417"/>
      <c r="D33" s="648">
        <f t="shared" si="3"/>
        <v>0</v>
      </c>
      <c r="E33" s="942"/>
      <c r="F33" s="961"/>
      <c r="G33" s="649"/>
      <c r="H33" s="411"/>
      <c r="I33" s="411"/>
      <c r="J33" s="411"/>
      <c r="K33" s="411"/>
      <c r="L33" s="411"/>
      <c r="M33" s="1095" t="s">
        <v>215</v>
      </c>
      <c r="N33" s="664" t="s">
        <v>79</v>
      </c>
      <c r="O33" s="34"/>
    </row>
    <row r="34" spans="1:15" ht="24" customHeight="1">
      <c r="A34"/>
      <c r="B34" s="1592" t="s">
        <v>659</v>
      </c>
      <c r="C34" s="1594"/>
      <c r="D34" s="648">
        <f t="shared" si="3"/>
        <v>0</v>
      </c>
      <c r="E34" s="942"/>
      <c r="F34" s="961"/>
      <c r="G34" s="649"/>
      <c r="H34" s="411"/>
      <c r="I34" s="411"/>
      <c r="J34" s="411"/>
      <c r="K34" s="411"/>
      <c r="L34" s="411"/>
      <c r="M34" s="1095" t="s">
        <v>708</v>
      </c>
      <c r="N34" s="664" t="s">
        <v>79</v>
      </c>
      <c r="O34" s="34"/>
    </row>
    <row r="35" spans="1:15" ht="24" customHeight="1">
      <c r="A35"/>
      <c r="B35" s="1592" t="s">
        <v>991</v>
      </c>
      <c r="C35" s="1594"/>
      <c r="D35" s="648">
        <f t="shared" si="3"/>
        <v>0</v>
      </c>
      <c r="E35" s="942"/>
      <c r="F35" s="961"/>
      <c r="G35" s="851"/>
      <c r="H35" s="851"/>
      <c r="I35" s="851"/>
      <c r="J35" s="851"/>
      <c r="K35" s="851"/>
      <c r="L35" s="851"/>
      <c r="M35" s="1095" t="s">
        <v>709</v>
      </c>
      <c r="N35" s="664" t="s">
        <v>37</v>
      </c>
      <c r="O35"/>
    </row>
    <row r="36" spans="1:15" ht="24" customHeight="1">
      <c r="A36"/>
      <c r="B36" s="1416" t="s">
        <v>493</v>
      </c>
      <c r="C36" s="1417"/>
      <c r="D36" s="648">
        <f t="shared" si="3"/>
        <v>0</v>
      </c>
      <c r="E36" s="649"/>
      <c r="F36" s="649"/>
      <c r="G36" s="649"/>
      <c r="H36" s="671">
        <f>'26. Revaluation Reserve'!C23</f>
        <v>0</v>
      </c>
      <c r="I36" s="649"/>
      <c r="J36" s="649"/>
      <c r="K36" s="649"/>
      <c r="L36" s="649"/>
      <c r="M36" s="1095" t="s">
        <v>217</v>
      </c>
      <c r="N36" s="664" t="s">
        <v>37</v>
      </c>
      <c r="O36" s="34"/>
    </row>
    <row r="37" spans="1:15" s="949" customFormat="1" ht="31.5" customHeight="1" thickBot="1">
      <c r="A37" s="948"/>
      <c r="B37" s="1401" t="s">
        <v>1021</v>
      </c>
      <c r="C37" s="1411"/>
      <c r="D37" s="648">
        <f t="shared" si="3"/>
        <v>0</v>
      </c>
      <c r="E37" s="649"/>
      <c r="F37" s="974"/>
      <c r="G37" s="974"/>
      <c r="H37" s="974"/>
      <c r="I37" s="974"/>
      <c r="J37" s="974"/>
      <c r="K37" s="974"/>
      <c r="L37" s="975">
        <f>-E37</f>
        <v>0</v>
      </c>
      <c r="M37" s="1095" t="s">
        <v>744</v>
      </c>
      <c r="N37" s="953" t="s">
        <v>1012</v>
      </c>
      <c r="O37" s="951"/>
    </row>
    <row r="38" spans="1:15" ht="24" customHeight="1">
      <c r="A38"/>
      <c r="B38" s="1520" t="s">
        <v>1512</v>
      </c>
      <c r="C38" s="1508"/>
      <c r="D38" s="351">
        <f t="shared" si="3"/>
        <v>0</v>
      </c>
      <c r="E38" s="351">
        <f t="shared" ref="E38:L38" si="4">SUM(E14:E37)</f>
        <v>0</v>
      </c>
      <c r="F38" s="351">
        <f t="shared" si="4"/>
        <v>0</v>
      </c>
      <c r="G38" s="351">
        <f t="shared" si="4"/>
        <v>0</v>
      </c>
      <c r="H38" s="351">
        <f t="shared" si="4"/>
        <v>0</v>
      </c>
      <c r="I38" s="351">
        <f t="shared" si="4"/>
        <v>0</v>
      </c>
      <c r="J38" s="351">
        <f t="shared" si="4"/>
        <v>0</v>
      </c>
      <c r="K38" s="351">
        <f t="shared" si="4"/>
        <v>0</v>
      </c>
      <c r="L38" s="351">
        <f t="shared" si="4"/>
        <v>0</v>
      </c>
      <c r="M38" s="1095" t="s">
        <v>218</v>
      </c>
      <c r="N38" s="664" t="s">
        <v>79</v>
      </c>
      <c r="O38" s="34"/>
    </row>
    <row r="39" spans="1:15" ht="18.75" customHeight="1">
      <c r="A39"/>
      <c r="B39" s="54"/>
      <c r="C39" s="356"/>
      <c r="D39" s="33"/>
      <c r="E39" s="946"/>
      <c r="F39" s="33"/>
      <c r="G39" s="33"/>
      <c r="H39" s="33"/>
      <c r="I39" s="33"/>
      <c r="J39" s="33"/>
      <c r="K39" s="33"/>
      <c r="L39" s="33"/>
      <c r="M39" s="33"/>
      <c r="N39" s="33"/>
      <c r="O39" s="34"/>
    </row>
    <row r="40" spans="1:15" s="978" customFormat="1" ht="18.75" customHeight="1">
      <c r="A40" s="1616"/>
      <c r="B40" s="54"/>
      <c r="C40" s="356"/>
      <c r="D40" s="1004"/>
      <c r="E40" s="1004"/>
      <c r="F40" s="1004"/>
      <c r="G40" s="1004"/>
      <c r="H40" s="1004"/>
      <c r="I40" s="1004"/>
      <c r="J40" s="1004"/>
      <c r="K40" s="1004"/>
      <c r="L40" s="1004"/>
      <c r="M40" s="1734" t="s">
        <v>1683</v>
      </c>
      <c r="N40" s="1734">
        <v>2</v>
      </c>
      <c r="O40" s="1005"/>
    </row>
    <row r="41" spans="1:15">
      <c r="A41" s="1237">
        <v>2</v>
      </c>
      <c r="B41" s="1479"/>
      <c r="C41" s="1572"/>
      <c r="D41" s="1200" t="s">
        <v>330</v>
      </c>
      <c r="E41" s="1200" t="s">
        <v>1014</v>
      </c>
      <c r="F41" s="1200" t="s">
        <v>331</v>
      </c>
      <c r="G41" s="1200" t="s">
        <v>332</v>
      </c>
      <c r="H41" s="1200" t="s">
        <v>333</v>
      </c>
      <c r="I41" s="1200" t="s">
        <v>334</v>
      </c>
      <c r="J41" s="1200" t="s">
        <v>335</v>
      </c>
      <c r="K41" s="1200" t="s">
        <v>336</v>
      </c>
      <c r="L41" s="1200" t="s">
        <v>522</v>
      </c>
      <c r="M41" s="1199" t="s">
        <v>74</v>
      </c>
      <c r="N41" s="651"/>
      <c r="O41" s="34"/>
    </row>
    <row r="42" spans="1:15" s="27" customFormat="1" ht="45.75" customHeight="1">
      <c r="A42"/>
      <c r="B42" s="1120" t="s">
        <v>1018</v>
      </c>
      <c r="C42" s="44"/>
      <c r="D42" s="666" t="s">
        <v>94</v>
      </c>
      <c r="E42" s="1024" t="s">
        <v>1343</v>
      </c>
      <c r="F42" s="1638" t="s">
        <v>1239</v>
      </c>
      <c r="G42" s="952" t="s">
        <v>1238</v>
      </c>
      <c r="H42" s="952" t="s">
        <v>190</v>
      </c>
      <c r="I42" s="952" t="s">
        <v>1344</v>
      </c>
      <c r="J42" s="952" t="s">
        <v>117</v>
      </c>
      <c r="K42" s="952" t="s">
        <v>191</v>
      </c>
      <c r="L42" s="952" t="s">
        <v>118</v>
      </c>
      <c r="M42" s="667"/>
      <c r="N42" s="382" t="s">
        <v>111</v>
      </c>
      <c r="O42" s="63"/>
    </row>
    <row r="43" spans="1:15">
      <c r="A43"/>
      <c r="B43" s="1312"/>
      <c r="C43" s="1591"/>
      <c r="D43" s="289" t="s">
        <v>76</v>
      </c>
      <c r="E43" s="958" t="s">
        <v>76</v>
      </c>
      <c r="F43" s="289" t="s">
        <v>76</v>
      </c>
      <c r="G43" s="289" t="s">
        <v>76</v>
      </c>
      <c r="H43" s="289" t="s">
        <v>76</v>
      </c>
      <c r="I43" s="289" t="s">
        <v>76</v>
      </c>
      <c r="J43" s="289" t="s">
        <v>76</v>
      </c>
      <c r="K43" s="289" t="s">
        <v>76</v>
      </c>
      <c r="L43" s="668" t="s">
        <v>76</v>
      </c>
      <c r="M43" s="1095" t="s">
        <v>75</v>
      </c>
      <c r="N43" s="382" t="s">
        <v>112</v>
      </c>
      <c r="O43" s="34"/>
    </row>
    <row r="44" spans="1:15" ht="24" customHeight="1">
      <c r="A44"/>
      <c r="B44" s="1520" t="s">
        <v>1513</v>
      </c>
      <c r="C44" s="1593"/>
      <c r="D44" s="648">
        <f>SUM(E44:L44)</f>
        <v>0</v>
      </c>
      <c r="E44" s="647"/>
      <c r="F44" s="647"/>
      <c r="G44" s="647"/>
      <c r="H44" s="671">
        <f>'26. Revaluation Reserve'!C30</f>
        <v>0</v>
      </c>
      <c r="I44" s="647"/>
      <c r="J44" s="647"/>
      <c r="K44" s="647"/>
      <c r="L44" s="647"/>
      <c r="M44" s="1095" t="s">
        <v>236</v>
      </c>
      <c r="N44" s="664" t="s">
        <v>79</v>
      </c>
      <c r="O44" s="34"/>
    </row>
    <row r="45" spans="1:15" ht="24" customHeight="1" thickBot="1">
      <c r="A45"/>
      <c r="B45" s="1416" t="s">
        <v>241</v>
      </c>
      <c r="C45" s="1417"/>
      <c r="D45" s="648">
        <f t="shared" ref="D45" si="5">SUM(E45:L45)</f>
        <v>0</v>
      </c>
      <c r="E45" s="1603"/>
      <c r="F45" s="647"/>
      <c r="G45" s="647"/>
      <c r="H45" s="671">
        <f>'26. Revaluation Reserve'!C31</f>
        <v>0</v>
      </c>
      <c r="I45" s="647"/>
      <c r="J45" s="647"/>
      <c r="K45" s="647"/>
      <c r="L45" s="647"/>
      <c r="M45" s="1095" t="s">
        <v>237</v>
      </c>
      <c r="N45" s="664" t="s">
        <v>79</v>
      </c>
      <c r="O45" s="34"/>
    </row>
    <row r="46" spans="1:15" ht="24" customHeight="1">
      <c r="A46"/>
      <c r="B46" s="1520" t="s">
        <v>1514</v>
      </c>
      <c r="C46" s="1508"/>
      <c r="D46" s="351">
        <f t="shared" ref="D46:L46" si="6">SUM(D44:D45)</f>
        <v>0</v>
      </c>
      <c r="E46" s="351">
        <f t="shared" si="6"/>
        <v>0</v>
      </c>
      <c r="F46" s="351">
        <f t="shared" si="6"/>
        <v>0</v>
      </c>
      <c r="G46" s="351">
        <f t="shared" si="6"/>
        <v>0</v>
      </c>
      <c r="H46" s="351">
        <f t="shared" si="6"/>
        <v>0</v>
      </c>
      <c r="I46" s="351">
        <f t="shared" si="6"/>
        <v>0</v>
      </c>
      <c r="J46" s="351">
        <f t="shared" si="6"/>
        <v>0</v>
      </c>
      <c r="K46" s="351">
        <f t="shared" si="6"/>
        <v>0</v>
      </c>
      <c r="L46" s="351">
        <f t="shared" si="6"/>
        <v>0</v>
      </c>
      <c r="M46" s="1095" t="s">
        <v>14</v>
      </c>
      <c r="N46" s="664" t="s">
        <v>79</v>
      </c>
      <c r="O46" s="34"/>
    </row>
    <row r="47" spans="1:15" ht="24" customHeight="1">
      <c r="A47"/>
      <c r="B47" s="1520" t="s">
        <v>498</v>
      </c>
      <c r="C47" s="1593"/>
      <c r="D47" s="648">
        <f>SUM(E47:L47)</f>
        <v>0</v>
      </c>
      <c r="E47" s="646"/>
      <c r="F47" s="646"/>
      <c r="G47" s="646"/>
      <c r="H47" s="871">
        <f>'26. Revaluation Reserve'!C33</f>
        <v>0</v>
      </c>
      <c r="I47" s="646"/>
      <c r="J47" s="646"/>
      <c r="K47" s="646"/>
      <c r="L47" s="646"/>
      <c r="M47" s="1095" t="s">
        <v>238</v>
      </c>
      <c r="N47" s="664" t="s">
        <v>79</v>
      </c>
      <c r="O47" s="34"/>
    </row>
    <row r="48" spans="1:15" ht="24" customHeight="1">
      <c r="A48"/>
      <c r="B48" s="1416" t="s">
        <v>441</v>
      </c>
      <c r="C48" s="1417"/>
      <c r="D48" s="648">
        <f>'1. SoCI'!E28</f>
        <v>0</v>
      </c>
      <c r="E48" s="1334"/>
      <c r="F48" s="1068">
        <f>'1. SoCI'!E50</f>
        <v>0</v>
      </c>
      <c r="G48" s="411"/>
      <c r="H48" s="411"/>
      <c r="I48" s="411"/>
      <c r="J48" s="916"/>
      <c r="K48" s="916"/>
      <c r="L48" s="671">
        <f>D48-SUM(E48:K48)</f>
        <v>0</v>
      </c>
      <c r="M48" s="1095" t="s">
        <v>239</v>
      </c>
      <c r="N48" s="664" t="s">
        <v>79</v>
      </c>
      <c r="O48" s="1631"/>
    </row>
    <row r="49" spans="1:15" s="978" customFormat="1" ht="31.5" customHeight="1">
      <c r="A49" s="1322"/>
      <c r="B49" s="1416" t="s">
        <v>1348</v>
      </c>
      <c r="C49" s="1417"/>
      <c r="D49" s="1335">
        <f t="shared" ref="D49:D54" si="7">SUM(E49:L49)</f>
        <v>0</v>
      </c>
      <c r="E49" s="1333"/>
      <c r="F49" s="1333"/>
      <c r="G49" s="1333"/>
      <c r="H49" s="1333"/>
      <c r="I49" s="1333"/>
      <c r="J49" s="1333"/>
      <c r="K49" s="1333"/>
      <c r="L49" s="1334"/>
      <c r="M49" s="1278" t="s">
        <v>1199</v>
      </c>
      <c r="N49" s="664" t="s">
        <v>79</v>
      </c>
      <c r="O49" s="1014"/>
    </row>
    <row r="50" spans="1:15" s="978" customFormat="1" ht="31.5" customHeight="1">
      <c r="A50" s="1322"/>
      <c r="B50" s="1416" t="s">
        <v>1136</v>
      </c>
      <c r="C50" s="1417"/>
      <c r="D50" s="1335">
        <f t="shared" si="7"/>
        <v>0</v>
      </c>
      <c r="E50" s="1333"/>
      <c r="F50" s="1334"/>
      <c r="G50" s="1334"/>
      <c r="H50" s="1279">
        <f>'26. Revaluation Reserve'!C34</f>
        <v>0</v>
      </c>
      <c r="I50" s="1334"/>
      <c r="J50" s="1334"/>
      <c r="K50" s="1334"/>
      <c r="L50" s="1279">
        <f>-SUM(E50:K50)</f>
        <v>0</v>
      </c>
      <c r="M50" s="1278" t="s">
        <v>1200</v>
      </c>
      <c r="N50" s="1343" t="s">
        <v>1012</v>
      </c>
      <c r="O50" s="1014"/>
    </row>
    <row r="51" spans="1:15" ht="24" customHeight="1">
      <c r="A51"/>
      <c r="B51" s="1619" t="s">
        <v>1140</v>
      </c>
      <c r="C51" s="1417"/>
      <c r="D51" s="648">
        <f t="shared" si="7"/>
        <v>0</v>
      </c>
      <c r="E51" s="938"/>
      <c r="F51" s="911"/>
      <c r="G51" s="911"/>
      <c r="H51" s="915">
        <f>'26. Revaluation Reserve'!C35</f>
        <v>0</v>
      </c>
      <c r="I51" s="917"/>
      <c r="J51" s="917"/>
      <c r="K51" s="917"/>
      <c r="L51" s="944">
        <f>-SUM(E51:K51)</f>
        <v>0</v>
      </c>
      <c r="M51" s="1095" t="s">
        <v>902</v>
      </c>
      <c r="N51" s="664" t="s">
        <v>1012</v>
      </c>
      <c r="O51" s="173"/>
    </row>
    <row r="52" spans="1:15" s="978" customFormat="1" ht="31.5" customHeight="1">
      <c r="A52" s="1284"/>
      <c r="B52" s="1401" t="s">
        <v>1349</v>
      </c>
      <c r="C52" s="1411"/>
      <c r="D52" s="1335">
        <f t="shared" si="7"/>
        <v>0</v>
      </c>
      <c r="E52" s="1333"/>
      <c r="F52" s="1333"/>
      <c r="G52" s="1333"/>
      <c r="H52" s="1333"/>
      <c r="I52" s="1333"/>
      <c r="J52" s="1333"/>
      <c r="K52" s="1333"/>
      <c r="L52" s="1334"/>
      <c r="M52" s="1278" t="s">
        <v>1221</v>
      </c>
      <c r="N52" s="1343" t="s">
        <v>141</v>
      </c>
      <c r="O52" s="1014"/>
    </row>
    <row r="53" spans="1:15" s="978" customFormat="1" ht="31.5" customHeight="1">
      <c r="A53" s="1284"/>
      <c r="B53" s="1401" t="s">
        <v>1044</v>
      </c>
      <c r="C53" s="1411"/>
      <c r="D53" s="1335">
        <f t="shared" si="7"/>
        <v>0</v>
      </c>
      <c r="E53" s="1279">
        <f>-L53</f>
        <v>0</v>
      </c>
      <c r="F53" s="1333"/>
      <c r="G53" s="1333"/>
      <c r="H53" s="1333"/>
      <c r="I53" s="1333"/>
      <c r="J53" s="1333"/>
      <c r="K53" s="1333"/>
      <c r="L53" s="1279">
        <f>-L52</f>
        <v>0</v>
      </c>
      <c r="M53" s="1278" t="s">
        <v>1222</v>
      </c>
      <c r="N53" s="1343" t="s">
        <v>1012</v>
      </c>
      <c r="O53" s="1014"/>
    </row>
    <row r="54" spans="1:15" ht="32.25" customHeight="1">
      <c r="A54" s="1284"/>
      <c r="B54" s="1416" t="s">
        <v>1011</v>
      </c>
      <c r="C54" s="1417"/>
      <c r="D54" s="648">
        <f t="shared" si="7"/>
        <v>0</v>
      </c>
      <c r="E54" s="938"/>
      <c r="F54" s="916"/>
      <c r="G54" s="916"/>
      <c r="H54" s="671">
        <f>'26. Revaluation Reserve'!C38</f>
        <v>0</v>
      </c>
      <c r="I54" s="916"/>
      <c r="J54" s="916"/>
      <c r="K54" s="916"/>
      <c r="L54" s="871">
        <f>-H54</f>
        <v>0</v>
      </c>
      <c r="M54" s="1095" t="s">
        <v>1013</v>
      </c>
      <c r="N54" s="664" t="s">
        <v>1012</v>
      </c>
      <c r="O54" s="886"/>
    </row>
    <row r="55" spans="1:15" ht="24" customHeight="1">
      <c r="A55"/>
      <c r="B55" s="1416" t="s">
        <v>658</v>
      </c>
      <c r="C55" s="1417"/>
      <c r="D55" s="648">
        <v>0</v>
      </c>
      <c r="E55" s="643"/>
      <c r="F55" s="647"/>
      <c r="G55" s="647"/>
      <c r="H55" s="671">
        <f>'26. Revaluation Reserve'!C39</f>
        <v>0</v>
      </c>
      <c r="I55" s="647"/>
      <c r="J55" s="647"/>
      <c r="K55" s="647"/>
      <c r="L55" s="944">
        <f>-SUM(E55:K55)</f>
        <v>0</v>
      </c>
      <c r="M55" s="1095" t="s">
        <v>710</v>
      </c>
      <c r="N55" s="664" t="s">
        <v>1012</v>
      </c>
      <c r="O55"/>
    </row>
    <row r="56" spans="1:15" ht="24" customHeight="1">
      <c r="A56"/>
      <c r="B56" s="1416" t="s">
        <v>246</v>
      </c>
      <c r="C56" s="1417"/>
      <c r="D56" s="648">
        <f>SUM(E56:L56)</f>
        <v>0</v>
      </c>
      <c r="E56" s="942"/>
      <c r="F56" s="962"/>
      <c r="G56" s="411"/>
      <c r="H56" s="671">
        <f>'26. Revaluation Reserve'!C36</f>
        <v>0</v>
      </c>
      <c r="I56" s="411"/>
      <c r="J56" s="916"/>
      <c r="K56" s="916"/>
      <c r="L56" s="916"/>
      <c r="M56" s="1095" t="s">
        <v>393</v>
      </c>
      <c r="N56" s="664" t="s">
        <v>141</v>
      </c>
      <c r="O56" s="34"/>
    </row>
    <row r="57" spans="1:15" ht="24" customHeight="1">
      <c r="A57" s="33"/>
      <c r="B57" s="1592" t="s">
        <v>656</v>
      </c>
      <c r="C57" s="1594"/>
      <c r="D57" s="648">
        <f t="shared" ref="D57:D59" si="8">SUM(E57:L57)</f>
        <v>0</v>
      </c>
      <c r="E57" s="942"/>
      <c r="F57" s="962"/>
      <c r="G57" s="411"/>
      <c r="H57" s="411"/>
      <c r="I57" s="411"/>
      <c r="J57" s="916"/>
      <c r="K57" s="916"/>
      <c r="L57" s="411"/>
      <c r="M57" s="1095" t="s">
        <v>394</v>
      </c>
      <c r="N57" s="664" t="s">
        <v>79</v>
      </c>
      <c r="O57" s="34"/>
    </row>
    <row r="58" spans="1:15" ht="24" customHeight="1">
      <c r="A58" s="33"/>
      <c r="B58" s="1592" t="s">
        <v>657</v>
      </c>
      <c r="C58" s="1594"/>
      <c r="D58" s="648">
        <f t="shared" si="8"/>
        <v>0</v>
      </c>
      <c r="E58" s="942"/>
      <c r="F58" s="962"/>
      <c r="G58" s="411"/>
      <c r="H58" s="671">
        <f>'26. Revaluation Reserve'!D$37</f>
        <v>0</v>
      </c>
      <c r="I58" s="411"/>
      <c r="J58" s="916"/>
      <c r="K58" s="916"/>
      <c r="L58" s="411"/>
      <c r="M58" s="1095" t="s">
        <v>711</v>
      </c>
      <c r="N58" s="664" t="s">
        <v>79</v>
      </c>
      <c r="O58" s="34"/>
    </row>
    <row r="59" spans="1:15" s="949" customFormat="1" ht="24" customHeight="1">
      <c r="A59" s="950"/>
      <c r="B59" s="1398" t="s">
        <v>1043</v>
      </c>
      <c r="C59" s="1408"/>
      <c r="D59" s="648">
        <f t="shared" si="8"/>
        <v>0</v>
      </c>
      <c r="E59" s="962"/>
      <c r="F59" s="938"/>
      <c r="G59" s="938"/>
      <c r="H59" s="938"/>
      <c r="I59" s="938"/>
      <c r="J59" s="938"/>
      <c r="K59" s="938"/>
      <c r="L59" s="938"/>
      <c r="M59" s="1095" t="s">
        <v>956</v>
      </c>
      <c r="N59" s="664" t="s">
        <v>79</v>
      </c>
      <c r="O59" s="951"/>
    </row>
    <row r="60" spans="1:15" ht="24" customHeight="1">
      <c r="A60" s="33"/>
      <c r="B60" s="1416" t="s">
        <v>925</v>
      </c>
      <c r="C60" s="1417"/>
      <c r="D60" s="648">
        <v>0</v>
      </c>
      <c r="E60" s="942"/>
      <c r="F60" s="961"/>
      <c r="G60" s="411"/>
      <c r="H60" s="671">
        <f>'26. Revaluation Reserve'!C40</f>
        <v>0</v>
      </c>
      <c r="I60" s="411"/>
      <c r="J60" s="916"/>
      <c r="K60" s="411"/>
      <c r="L60" s="944">
        <f>-SUM(E60:K60)</f>
        <v>0</v>
      </c>
      <c r="M60" s="1095" t="s">
        <v>445</v>
      </c>
      <c r="N60" s="664" t="s">
        <v>1012</v>
      </c>
      <c r="O60" s="34"/>
    </row>
    <row r="61" spans="1:15" ht="33" customHeight="1">
      <c r="A61" s="33"/>
      <c r="B61" s="1416" t="s">
        <v>1293</v>
      </c>
      <c r="C61" s="1417"/>
      <c r="D61" s="648">
        <f>SUM(E61:L61)</f>
        <v>0</v>
      </c>
      <c r="E61" s="938"/>
      <c r="F61" s="962"/>
      <c r="G61" s="411"/>
      <c r="H61" s="914">
        <f>'26. Revaluation Reserve'!C41</f>
        <v>0</v>
      </c>
      <c r="I61" s="411"/>
      <c r="J61" s="647"/>
      <c r="K61" s="647"/>
      <c r="L61" s="647"/>
      <c r="M61" s="1095" t="s">
        <v>448</v>
      </c>
      <c r="N61" s="664" t="s">
        <v>79</v>
      </c>
      <c r="O61" s="34"/>
    </row>
    <row r="62" spans="1:15" ht="33" customHeight="1">
      <c r="A62" s="33"/>
      <c r="B62" s="1416" t="s">
        <v>1339</v>
      </c>
      <c r="C62" s="1417"/>
      <c r="D62" s="648">
        <f t="shared" ref="D62:D74" si="9">SUM(E62:L62)</f>
        <v>0</v>
      </c>
      <c r="E62" s="962"/>
      <c r="F62" s="961"/>
      <c r="G62" s="411"/>
      <c r="H62" s="986"/>
      <c r="I62" s="1055">
        <f>'16. Investments &amp; Groups'!E47</f>
        <v>0</v>
      </c>
      <c r="J62" s="411"/>
      <c r="K62" s="411"/>
      <c r="L62" s="411"/>
      <c r="M62" s="1095" t="s">
        <v>623</v>
      </c>
      <c r="N62" s="664" t="s">
        <v>37</v>
      </c>
      <c r="O62" s="34"/>
    </row>
    <row r="63" spans="1:15" ht="33" customHeight="1">
      <c r="A63" s="33"/>
      <c r="B63" s="1416" t="s">
        <v>1340</v>
      </c>
      <c r="C63" s="1417"/>
      <c r="D63" s="648">
        <f t="shared" si="9"/>
        <v>0</v>
      </c>
      <c r="E63" s="962"/>
      <c r="F63" s="961"/>
      <c r="G63" s="411"/>
      <c r="H63" s="986"/>
      <c r="I63" s="647"/>
      <c r="J63" s="411"/>
      <c r="K63" s="411"/>
      <c r="L63" s="411"/>
      <c r="M63" s="1095" t="s">
        <v>624</v>
      </c>
      <c r="N63" s="664" t="s">
        <v>79</v>
      </c>
      <c r="O63" s="34"/>
    </row>
    <row r="64" spans="1:15" ht="24" customHeight="1">
      <c r="A64" s="33"/>
      <c r="B64" s="1416" t="s">
        <v>438</v>
      </c>
      <c r="C64" s="1417"/>
      <c r="D64" s="648">
        <f t="shared" si="9"/>
        <v>0</v>
      </c>
      <c r="E64" s="938"/>
      <c r="F64" s="962"/>
      <c r="G64" s="411"/>
      <c r="H64" s="671">
        <f>'26. Revaluation Reserve'!C42</f>
        <v>0</v>
      </c>
      <c r="I64" s="411"/>
      <c r="J64" s="647"/>
      <c r="K64" s="647"/>
      <c r="L64" s="647"/>
      <c r="M64" s="1095" t="s">
        <v>625</v>
      </c>
      <c r="N64" s="664" t="s">
        <v>79</v>
      </c>
      <c r="O64" s="34"/>
    </row>
    <row r="65" spans="1:15" ht="31.5" customHeight="1">
      <c r="A65" s="33"/>
      <c r="B65" s="1392" t="s">
        <v>1056</v>
      </c>
      <c r="C65" s="1526"/>
      <c r="D65" s="648">
        <f t="shared" si="9"/>
        <v>0</v>
      </c>
      <c r="E65" s="986"/>
      <c r="F65" s="962"/>
      <c r="G65" s="411"/>
      <c r="H65" s="411"/>
      <c r="I65" s="411"/>
      <c r="J65" s="647"/>
      <c r="K65" s="647"/>
      <c r="L65" s="647"/>
      <c r="M65" s="1095" t="s">
        <v>626</v>
      </c>
      <c r="N65" s="664" t="s">
        <v>79</v>
      </c>
      <c r="O65" s="34"/>
    </row>
    <row r="66" spans="1:15" ht="24" customHeight="1">
      <c r="A66" s="33"/>
      <c r="B66" s="1416" t="s">
        <v>256</v>
      </c>
      <c r="C66" s="1417"/>
      <c r="D66" s="648">
        <f t="shared" si="9"/>
        <v>0</v>
      </c>
      <c r="E66" s="942"/>
      <c r="F66" s="961"/>
      <c r="G66" s="647"/>
      <c r="H66" s="411"/>
      <c r="I66" s="411"/>
      <c r="J66" s="411"/>
      <c r="K66" s="411"/>
      <c r="L66" s="411"/>
      <c r="M66" s="1095" t="s">
        <v>627</v>
      </c>
      <c r="N66" s="664" t="s">
        <v>79</v>
      </c>
      <c r="O66" s="34"/>
    </row>
    <row r="67" spans="1:15" ht="24" customHeight="1">
      <c r="A67" s="33"/>
      <c r="B67" s="1416" t="s">
        <v>257</v>
      </c>
      <c r="C67" s="1417"/>
      <c r="D67" s="648">
        <f t="shared" si="9"/>
        <v>0</v>
      </c>
      <c r="E67" s="942"/>
      <c r="F67" s="961"/>
      <c r="G67" s="647"/>
      <c r="H67" s="411"/>
      <c r="I67" s="411"/>
      <c r="J67" s="411"/>
      <c r="K67" s="411"/>
      <c r="L67" s="411"/>
      <c r="M67" s="1095" t="s">
        <v>628</v>
      </c>
      <c r="N67" s="664" t="s">
        <v>79</v>
      </c>
      <c r="O67" s="34"/>
    </row>
    <row r="68" spans="1:15" ht="24" customHeight="1">
      <c r="A68" s="33"/>
      <c r="B68" s="1416" t="s">
        <v>1347</v>
      </c>
      <c r="C68" s="1417"/>
      <c r="D68" s="648">
        <f t="shared" si="9"/>
        <v>0</v>
      </c>
      <c r="E68" s="942"/>
      <c r="F68" s="961"/>
      <c r="G68" s="647"/>
      <c r="H68" s="411"/>
      <c r="I68" s="411"/>
      <c r="J68" s="411"/>
      <c r="K68" s="411"/>
      <c r="L68" s="411"/>
      <c r="M68" s="1095" t="s">
        <v>629</v>
      </c>
      <c r="N68" s="664" t="s">
        <v>79</v>
      </c>
      <c r="O68" s="34"/>
    </row>
    <row r="69" spans="1:15" s="978" customFormat="1" ht="34.5" customHeight="1">
      <c r="A69" s="1004"/>
      <c r="B69" s="1416" t="s">
        <v>1082</v>
      </c>
      <c r="C69" s="1417"/>
      <c r="D69" s="648">
        <f t="shared" si="9"/>
        <v>0</v>
      </c>
      <c r="E69" s="1290"/>
      <c r="F69" s="965"/>
      <c r="G69" s="1334"/>
      <c r="H69" s="1333"/>
      <c r="I69" s="1333"/>
      <c r="J69" s="1333"/>
      <c r="K69" s="1333"/>
      <c r="L69" s="1333"/>
      <c r="M69" s="1278" t="s">
        <v>1220</v>
      </c>
      <c r="N69" s="664" t="s">
        <v>79</v>
      </c>
      <c r="O69" s="1005"/>
    </row>
    <row r="70" spans="1:15" ht="24" customHeight="1">
      <c r="A70" s="33"/>
      <c r="B70" s="1592" t="s">
        <v>659</v>
      </c>
      <c r="C70" s="1594"/>
      <c r="D70" s="648">
        <f t="shared" si="9"/>
        <v>0</v>
      </c>
      <c r="E70" s="942"/>
      <c r="F70" s="961"/>
      <c r="G70" s="647"/>
      <c r="H70" s="411"/>
      <c r="I70" s="411"/>
      <c r="J70" s="411"/>
      <c r="K70" s="411"/>
      <c r="L70" s="411"/>
      <c r="M70" s="1095" t="s">
        <v>712</v>
      </c>
      <c r="N70" s="664" t="s">
        <v>79</v>
      </c>
      <c r="O70" s="34"/>
    </row>
    <row r="71" spans="1:15" ht="24" customHeight="1">
      <c r="A71" s="33"/>
      <c r="B71" s="1592" t="s">
        <v>991</v>
      </c>
      <c r="C71" s="1594"/>
      <c r="D71" s="648">
        <f t="shared" si="9"/>
        <v>0</v>
      </c>
      <c r="E71" s="942"/>
      <c r="F71" s="961"/>
      <c r="G71" s="851"/>
      <c r="H71" s="851"/>
      <c r="I71" s="851"/>
      <c r="J71" s="851"/>
      <c r="K71" s="851"/>
      <c r="L71" s="851"/>
      <c r="M71" s="1095" t="s">
        <v>713</v>
      </c>
      <c r="N71" s="664" t="s">
        <v>37</v>
      </c>
      <c r="O71"/>
    </row>
    <row r="72" spans="1:15" ht="24" customHeight="1">
      <c r="A72" s="33"/>
      <c r="B72" s="1595" t="s">
        <v>493</v>
      </c>
      <c r="C72" s="1596"/>
      <c r="D72" s="648">
        <f t="shared" si="9"/>
        <v>0</v>
      </c>
      <c r="E72" s="962"/>
      <c r="F72" s="962"/>
      <c r="G72" s="647"/>
      <c r="H72" s="671">
        <f>'26. Revaluation Reserve'!C43</f>
        <v>0</v>
      </c>
      <c r="I72" s="647"/>
      <c r="J72" s="647"/>
      <c r="K72" s="647"/>
      <c r="L72" s="647"/>
      <c r="M72" s="1095" t="s">
        <v>631</v>
      </c>
      <c r="N72" s="664" t="s">
        <v>37</v>
      </c>
      <c r="O72" s="34"/>
    </row>
    <row r="73" spans="1:15" s="949" customFormat="1" ht="30.75" customHeight="1" thickBot="1">
      <c r="A73" s="950"/>
      <c r="B73" s="1401" t="s">
        <v>1021</v>
      </c>
      <c r="C73" s="1411"/>
      <c r="D73" s="994">
        <f t="shared" si="9"/>
        <v>0</v>
      </c>
      <c r="E73" s="962"/>
      <c r="F73" s="938"/>
      <c r="G73" s="938"/>
      <c r="H73" s="938"/>
      <c r="I73" s="938"/>
      <c r="J73" s="938"/>
      <c r="K73" s="938"/>
      <c r="L73" s="944">
        <f>-E73</f>
        <v>0</v>
      </c>
      <c r="M73" s="1095" t="s">
        <v>905</v>
      </c>
      <c r="N73" s="953" t="s">
        <v>1012</v>
      </c>
      <c r="O73" s="951"/>
    </row>
    <row r="74" spans="1:15" ht="24" customHeight="1">
      <c r="A74" s="33"/>
      <c r="B74" s="1471" t="s">
        <v>1515</v>
      </c>
      <c r="C74" s="1508"/>
      <c r="D74" s="351">
        <f t="shared" si="9"/>
        <v>0</v>
      </c>
      <c r="E74" s="333">
        <f>SUM(E46:E73)</f>
        <v>0</v>
      </c>
      <c r="F74" s="333">
        <f t="shared" ref="F74:L74" si="10">SUM(F46:F73)</f>
        <v>0</v>
      </c>
      <c r="G74" s="333">
        <f t="shared" si="10"/>
        <v>0</v>
      </c>
      <c r="H74" s="333">
        <f t="shared" si="10"/>
        <v>0</v>
      </c>
      <c r="I74" s="333">
        <f t="shared" si="10"/>
        <v>0</v>
      </c>
      <c r="J74" s="333">
        <f t="shared" si="10"/>
        <v>0</v>
      </c>
      <c r="K74" s="333">
        <f t="shared" si="10"/>
        <v>0</v>
      </c>
      <c r="L74" s="333">
        <f t="shared" si="10"/>
        <v>0</v>
      </c>
      <c r="M74" s="1095" t="s">
        <v>632</v>
      </c>
      <c r="N74" s="664" t="s">
        <v>79</v>
      </c>
      <c r="O74" s="34"/>
    </row>
    <row r="75" spans="1:15">
      <c r="A75" s="33"/>
      <c r="B75" s="49"/>
      <c r="C75" s="1281"/>
      <c r="D75" s="34"/>
      <c r="E75" s="947"/>
      <c r="F75" s="34"/>
      <c r="G75" s="34"/>
      <c r="H75" s="34"/>
      <c r="I75" s="34"/>
      <c r="J75" s="34"/>
      <c r="K75" s="34"/>
      <c r="L75" s="34"/>
      <c r="M75" s="34"/>
      <c r="N75" s="34"/>
      <c r="O75" s="34"/>
    </row>
    <row r="76" spans="1:15">
      <c r="A76" s="33"/>
      <c r="B76" s="61"/>
      <c r="C76" s="61"/>
      <c r="D76" s="34"/>
      <c r="E76" s="947"/>
      <c r="F76" s="34"/>
      <c r="G76" s="34"/>
      <c r="H76" s="34"/>
      <c r="I76" s="34"/>
      <c r="J76" s="34"/>
      <c r="K76" s="34"/>
      <c r="L76" s="34"/>
      <c r="M76" s="34"/>
      <c r="N76" s="34"/>
      <c r="O76" s="34"/>
    </row>
    <row r="77" spans="1:15">
      <c r="A77" s="33"/>
      <c r="B77" s="54"/>
      <c r="C77" s="54"/>
      <c r="D77" s="33"/>
      <c r="E77" s="946"/>
      <c r="F77" s="33"/>
      <c r="G77" s="33"/>
      <c r="H77" s="33"/>
      <c r="I77" s="33"/>
      <c r="J77" s="33"/>
      <c r="K77" s="33"/>
      <c r="L77" s="33"/>
      <c r="M77" s="33"/>
      <c r="N77" s="33"/>
      <c r="O77" s="33"/>
    </row>
    <row r="78" spans="1:15">
      <c r="A78" s="33"/>
      <c r="B78" s="54"/>
      <c r="C78" s="54"/>
      <c r="D78" s="33"/>
      <c r="E78" s="946"/>
      <c r="F78" s="33"/>
      <c r="G78" s="33"/>
      <c r="H78" s="33"/>
      <c r="I78" s="33"/>
      <c r="J78" s="33"/>
      <c r="K78" s="33"/>
      <c r="L78" s="33"/>
      <c r="M78" s="33"/>
      <c r="N78" s="33"/>
      <c r="O78" s="33"/>
    </row>
    <row r="79" spans="1:15">
      <c r="A79" s="33"/>
      <c r="B79" s="54"/>
      <c r="C79" s="54"/>
      <c r="D79" s="33"/>
      <c r="E79" s="946"/>
      <c r="F79" s="33"/>
      <c r="G79" s="33"/>
      <c r="H79" s="33"/>
      <c r="I79" s="33"/>
      <c r="J79" s="33"/>
      <c r="K79" s="33"/>
      <c r="L79" s="33"/>
      <c r="M79" s="33"/>
      <c r="N79" s="33"/>
      <c r="O79" s="33"/>
    </row>
    <row r="80" spans="1:15">
      <c r="A80" s="33"/>
      <c r="B80" s="62"/>
      <c r="C80" s="62"/>
      <c r="D80" s="33"/>
      <c r="E80" s="946"/>
      <c r="F80" s="33"/>
      <c r="G80" s="33"/>
      <c r="H80" s="33"/>
      <c r="I80" s="33"/>
      <c r="J80" s="33"/>
      <c r="K80" s="33"/>
      <c r="L80" s="33"/>
      <c r="M80" s="33"/>
      <c r="N80" s="33"/>
      <c r="O80" s="33"/>
    </row>
    <row r="81" spans="1:15">
      <c r="A81" s="33"/>
      <c r="B81" s="54"/>
      <c r="C81" s="54"/>
      <c r="D81" s="33"/>
      <c r="E81" s="946"/>
      <c r="F81" s="33"/>
      <c r="G81" s="33"/>
      <c r="H81" s="33"/>
      <c r="I81" s="33"/>
      <c r="J81" s="33"/>
      <c r="K81" s="33"/>
      <c r="L81" s="33"/>
      <c r="M81" s="33"/>
      <c r="N81" s="33"/>
      <c r="O81" s="33"/>
    </row>
    <row r="82" spans="1:15">
      <c r="A82" s="33"/>
      <c r="B82" s="54"/>
      <c r="C82" s="54"/>
      <c r="D82" s="33"/>
      <c r="E82" s="946"/>
      <c r="F82" s="33"/>
      <c r="G82" s="33"/>
      <c r="H82" s="33"/>
      <c r="I82" s="33"/>
      <c r="J82" s="33"/>
      <c r="K82" s="33"/>
      <c r="L82" s="33"/>
      <c r="M82" s="33"/>
      <c r="N82" s="33"/>
      <c r="O82" s="33"/>
    </row>
    <row r="83" spans="1:15">
      <c r="A83" s="33"/>
      <c r="B83" s="54"/>
      <c r="C83" s="54"/>
      <c r="D83" s="33"/>
      <c r="E83" s="946"/>
      <c r="F83" s="33"/>
      <c r="G83" s="33"/>
      <c r="H83" s="33"/>
      <c r="I83" s="33"/>
      <c r="J83" s="33"/>
      <c r="K83" s="33"/>
      <c r="L83" s="33"/>
      <c r="M83" s="33"/>
      <c r="N83" s="33"/>
      <c r="O83" s="33"/>
    </row>
    <row r="84" spans="1:15">
      <c r="A84" s="33"/>
      <c r="B84" s="54"/>
      <c r="C84" s="54"/>
      <c r="D84" s="33"/>
      <c r="E84" s="946"/>
      <c r="F84" s="33"/>
      <c r="G84" s="33"/>
      <c r="H84" s="33"/>
      <c r="I84" s="33"/>
      <c r="J84" s="33"/>
      <c r="K84" s="33"/>
      <c r="L84" s="33"/>
      <c r="M84" s="33"/>
      <c r="N84" s="33"/>
      <c r="O84" s="33"/>
    </row>
    <row r="85" spans="1:15">
      <c r="A85" s="33"/>
      <c r="B85" s="62"/>
      <c r="C85" s="62"/>
      <c r="D85" s="33"/>
      <c r="E85" s="946"/>
      <c r="F85" s="33"/>
      <c r="G85" s="33"/>
      <c r="H85" s="33"/>
      <c r="I85" s="33"/>
      <c r="J85" s="33"/>
      <c r="K85" s="33"/>
      <c r="L85" s="33"/>
      <c r="M85" s="33"/>
      <c r="N85" s="33"/>
      <c r="O85" s="33"/>
    </row>
    <row r="86" spans="1:15">
      <c r="A86" s="33"/>
      <c r="B86" s="62"/>
      <c r="C86" s="62"/>
      <c r="D86" s="33"/>
      <c r="E86" s="946"/>
      <c r="F86" s="33"/>
      <c r="G86" s="33"/>
      <c r="H86" s="33"/>
      <c r="I86" s="33"/>
      <c r="J86" s="33"/>
      <c r="K86" s="33"/>
      <c r="L86" s="33"/>
      <c r="M86" s="33"/>
      <c r="N86" s="33"/>
      <c r="O86" s="33"/>
    </row>
    <row r="87" spans="1:15">
      <c r="A87" s="33"/>
      <c r="B87" s="62"/>
      <c r="C87" s="62"/>
      <c r="D87" s="33"/>
      <c r="E87" s="946"/>
      <c r="F87" s="33"/>
      <c r="G87" s="33"/>
      <c r="H87" s="33"/>
      <c r="I87" s="33"/>
      <c r="J87" s="33"/>
      <c r="K87" s="33"/>
      <c r="L87" s="33"/>
      <c r="M87" s="33"/>
      <c r="N87" s="33"/>
      <c r="O87" s="33"/>
    </row>
    <row r="88" spans="1:15">
      <c r="A88" s="33"/>
      <c r="B88" s="62"/>
      <c r="C88" s="62"/>
      <c r="D88" s="33"/>
      <c r="E88" s="946"/>
      <c r="F88" s="33"/>
      <c r="G88" s="33"/>
      <c r="H88" s="33"/>
      <c r="I88" s="33"/>
      <c r="J88" s="33"/>
      <c r="K88" s="33"/>
      <c r="L88" s="33"/>
      <c r="M88" s="33"/>
      <c r="N88" s="33"/>
      <c r="O88" s="33"/>
    </row>
    <row r="89" spans="1:15">
      <c r="A89" s="33"/>
      <c r="B89" s="62"/>
      <c r="C89" s="62"/>
      <c r="D89" s="33"/>
      <c r="E89" s="946"/>
      <c r="F89" s="33"/>
      <c r="G89" s="33"/>
      <c r="H89" s="33"/>
      <c r="I89" s="33"/>
      <c r="J89" s="33"/>
      <c r="K89" s="33"/>
      <c r="L89" s="33"/>
      <c r="M89" s="33"/>
      <c r="N89" s="33"/>
      <c r="O89" s="33"/>
    </row>
    <row r="90" spans="1:15">
      <c r="A90" s="33"/>
      <c r="B90" s="54"/>
      <c r="C90" s="54"/>
      <c r="D90" s="33"/>
      <c r="E90" s="946"/>
      <c r="F90" s="33"/>
      <c r="G90" s="33"/>
      <c r="H90" s="33"/>
      <c r="I90" s="33"/>
      <c r="J90" s="33"/>
      <c r="K90" s="33"/>
      <c r="L90" s="33"/>
      <c r="M90" s="33"/>
      <c r="N90" s="33"/>
      <c r="O90" s="33"/>
    </row>
    <row r="91" spans="1:15">
      <c r="A91" s="33"/>
      <c r="B91" s="37"/>
      <c r="C91" s="356"/>
      <c r="D91" s="33"/>
      <c r="E91" s="946"/>
      <c r="F91" s="33"/>
      <c r="G91" s="33"/>
      <c r="H91" s="33"/>
      <c r="I91" s="33"/>
      <c r="J91" s="33"/>
      <c r="K91" s="33"/>
      <c r="L91" s="33"/>
      <c r="M91" s="33"/>
      <c r="N91" s="33"/>
      <c r="O91" s="33"/>
    </row>
    <row r="92" spans="1:15">
      <c r="A92" s="33"/>
      <c r="B92" s="37"/>
      <c r="C92" s="356"/>
      <c r="D92" s="33"/>
      <c r="E92" s="946"/>
      <c r="F92" s="33"/>
      <c r="G92" s="33"/>
      <c r="H92" s="33"/>
      <c r="I92" s="33"/>
      <c r="J92" s="33"/>
      <c r="K92" s="33"/>
      <c r="L92" s="33"/>
      <c r="M92" s="33"/>
      <c r="N92" s="33"/>
      <c r="O92" s="33"/>
    </row>
    <row r="93" spans="1:15">
      <c r="A93" s="33"/>
      <c r="B93" s="37"/>
      <c r="C93" s="356"/>
      <c r="D93" s="33"/>
      <c r="E93" s="946"/>
      <c r="F93" s="33"/>
      <c r="G93" s="33"/>
      <c r="H93" s="33"/>
      <c r="I93" s="33"/>
      <c r="J93" s="33"/>
      <c r="K93" s="33"/>
      <c r="L93" s="33"/>
      <c r="M93" s="33"/>
      <c r="N93" s="33"/>
      <c r="O93" s="33"/>
    </row>
    <row r="94" spans="1:15">
      <c r="A94" s="33"/>
      <c r="B94" s="37"/>
      <c r="C94" s="356"/>
      <c r="D94" s="33"/>
      <c r="E94" s="946"/>
      <c r="F94" s="33"/>
      <c r="G94" s="33"/>
      <c r="H94" s="33"/>
      <c r="I94" s="33"/>
      <c r="J94" s="33"/>
      <c r="K94" s="33"/>
      <c r="L94" s="33"/>
      <c r="M94" s="33"/>
      <c r="N94" s="33"/>
      <c r="O94" s="33"/>
    </row>
    <row r="95" spans="1:15">
      <c r="A95" s="33"/>
      <c r="B95" s="37"/>
      <c r="C95" s="356"/>
      <c r="D95" s="33"/>
      <c r="E95" s="946"/>
      <c r="F95" s="33"/>
      <c r="G95" s="33"/>
      <c r="H95" s="33"/>
      <c r="I95" s="33"/>
      <c r="J95" s="33"/>
      <c r="K95" s="33"/>
      <c r="L95" s="33"/>
      <c r="M95" s="33"/>
      <c r="N95" s="33"/>
      <c r="O95" s="33"/>
    </row>
    <row r="96" spans="1:15">
      <c r="A96" s="33"/>
      <c r="B96" s="37"/>
      <c r="C96" s="356"/>
      <c r="D96" s="33"/>
      <c r="E96" s="946"/>
      <c r="F96" s="33"/>
      <c r="G96" s="33"/>
      <c r="H96" s="33"/>
      <c r="I96" s="33"/>
      <c r="J96" s="33"/>
      <c r="K96" s="33"/>
      <c r="L96" s="33"/>
      <c r="M96" s="33"/>
      <c r="N96" s="33"/>
      <c r="O96" s="33"/>
    </row>
    <row r="97" spans="1:15">
      <c r="A97" s="33"/>
      <c r="B97" s="37"/>
      <c r="C97" s="356"/>
      <c r="D97" s="33"/>
      <c r="E97" s="946"/>
      <c r="F97" s="33"/>
      <c r="G97" s="33"/>
      <c r="H97" s="33"/>
      <c r="I97" s="33"/>
      <c r="J97" s="33"/>
      <c r="K97" s="33"/>
      <c r="L97" s="33"/>
      <c r="M97" s="33"/>
      <c r="N97" s="33"/>
      <c r="O97" s="33"/>
    </row>
    <row r="98" spans="1:15">
      <c r="A98" s="33"/>
      <c r="B98" s="37"/>
      <c r="C98" s="356"/>
      <c r="D98" s="33"/>
      <c r="E98" s="946"/>
      <c r="F98" s="33"/>
      <c r="G98" s="33"/>
      <c r="H98" s="33"/>
      <c r="I98" s="33"/>
      <c r="J98" s="33"/>
      <c r="K98" s="33"/>
      <c r="L98" s="33"/>
      <c r="M98" s="33"/>
      <c r="N98" s="33"/>
      <c r="O98" s="33"/>
    </row>
  </sheetData>
  <sheetProtection password="D5A2" sheet="1" objects="1" scenarios="1"/>
  <customSheetViews>
    <customSheetView guid="{E4F26FFA-5313-49C9-9365-CBA576C57791}" scale="85" showGridLines="0" fitToPage="1" showRuler="0">
      <selection activeCell="D17" sqref="D17"/>
      <pageMargins left="0.74803149606299213" right="0.74803149606299213" top="0.98425196850393704" bottom="0.98425196850393704" header="0.51181102362204722" footer="0.51181102362204722"/>
      <pageSetup paperSize="9" orientation="landscape" horizontalDpi="300" verticalDpi="300" r:id="rId1"/>
      <headerFooter alignWithMargins="0"/>
    </customSheetView>
  </customSheetViews>
  <mergeCells count="3">
    <mergeCell ref="E9:F9"/>
    <mergeCell ref="G9:L9"/>
    <mergeCell ref="B9:B10"/>
  </mergeCells>
  <phoneticPr fontId="0" type="noConversion"/>
  <printOptions gridLinesSet="0"/>
  <pageMargins left="0.74803149606299213" right="0.35433070866141736" top="0.35433070866141736" bottom="0.39370078740157483" header="0.19685039370078741" footer="0.19685039370078741"/>
  <pageSetup paperSize="9" scale="39" orientation="portrait" horizontalDpi="300" verticalDpi="300" r:id="rId2"/>
  <headerFooter alignWithMargins="0"/>
  <rowBreaks count="1" manualBreakCount="1">
    <brk id="75" max="16383" man="1"/>
  </rowBreaks>
  <colBreaks count="1" manualBreakCount="1">
    <brk id="7" max="1048575" man="1"/>
  </colBreaks>
  <ignoredErrors>
    <ignoredError sqref="M38 F11:L11 F43:L43 M74 M19:M23 D43 D11 M54:M58 M34:M36 M70:M72 M12:M13 M25:M26 M44:M45 M51 M60:M61 M14:M16 M27:M33 M46:M48 M62:M68" numberStoredAsText="1"/>
    <ignoredError sqref="H23" unlockedFormula="1"/>
    <ignoredError sqref="H12 L1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G75"/>
  <sheetViews>
    <sheetView showGridLines="0" zoomScale="80" zoomScaleNormal="80" workbookViewId="0">
      <selection activeCell="B34" sqref="B34"/>
    </sheetView>
  </sheetViews>
  <sheetFormatPr defaultColWidth="10.7109375" defaultRowHeight="12.75"/>
  <cols>
    <col min="1" max="1" width="4.7109375" style="22" customWidth="1"/>
    <col min="2" max="2" width="69.42578125" style="24" customWidth="1"/>
    <col min="3" max="3" width="6" style="24" customWidth="1"/>
    <col min="4" max="4" width="14.5703125" style="22" customWidth="1"/>
    <col min="5" max="5" width="15" style="22" customWidth="1"/>
    <col min="6" max="6" width="10.5703125" style="22" bestFit="1" customWidth="1"/>
    <col min="7" max="7" width="9.85546875" style="22" bestFit="1" customWidth="1"/>
    <col min="8" max="16384" width="10.7109375" style="22"/>
  </cols>
  <sheetData>
    <row r="1" spans="1:7" ht="15.75">
      <c r="B1" s="1258" t="s">
        <v>1123</v>
      </c>
      <c r="C1" s="22"/>
    </row>
    <row r="2" spans="1:7">
      <c r="B2" s="116"/>
      <c r="C2" s="22"/>
    </row>
    <row r="3" spans="1:7">
      <c r="B3" s="117" t="s">
        <v>1506</v>
      </c>
      <c r="C3" s="22"/>
    </row>
    <row r="4" spans="1:7">
      <c r="B4" s="118" t="s">
        <v>497</v>
      </c>
      <c r="C4" s="22"/>
    </row>
    <row r="5" spans="1:7">
      <c r="B5" s="119"/>
      <c r="C5" s="22"/>
    </row>
    <row r="6" spans="1:7" ht="12.75" customHeight="1">
      <c r="B6" s="117" t="s">
        <v>129</v>
      </c>
      <c r="C6" s="22"/>
    </row>
    <row r="7" spans="1:7">
      <c r="B7" s="40"/>
      <c r="C7" s="22"/>
      <c r="F7" s="1734" t="s">
        <v>1683</v>
      </c>
      <c r="G7" s="1734">
        <v>1</v>
      </c>
    </row>
    <row r="8" spans="1:7">
      <c r="A8" s="1238">
        <v>1</v>
      </c>
      <c r="B8" s="1306"/>
      <c r="C8" s="1305"/>
      <c r="D8" s="1201" t="s">
        <v>337</v>
      </c>
      <c r="E8" s="1310" t="s">
        <v>338</v>
      </c>
      <c r="F8" s="1197" t="s">
        <v>74</v>
      </c>
      <c r="G8" s="651"/>
    </row>
    <row r="9" spans="1:7" ht="54" customHeight="1">
      <c r="B9" s="1120" t="s">
        <v>442</v>
      </c>
      <c r="C9" s="44"/>
      <c r="D9" s="77" t="s">
        <v>996</v>
      </c>
      <c r="E9" s="1311" t="s">
        <v>890</v>
      </c>
      <c r="F9" s="1309"/>
      <c r="G9" s="382" t="s">
        <v>111</v>
      </c>
    </row>
    <row r="10" spans="1:7">
      <c r="B10" s="1312"/>
      <c r="C10" s="1313" t="s">
        <v>377</v>
      </c>
      <c r="D10" s="800" t="s">
        <v>76</v>
      </c>
      <c r="E10" s="1308" t="s">
        <v>76</v>
      </c>
      <c r="F10" s="1307" t="s">
        <v>75</v>
      </c>
      <c r="G10" s="396" t="s">
        <v>112</v>
      </c>
    </row>
    <row r="11" spans="1:7" ht="26.25" customHeight="1">
      <c r="B11" s="679" t="s">
        <v>242</v>
      </c>
      <c r="C11" s="680"/>
      <c r="D11" s="680"/>
      <c r="E11" s="680"/>
      <c r="F11" s="680"/>
      <c r="G11" s="278"/>
    </row>
    <row r="12" spans="1:7" ht="26.25" customHeight="1">
      <c r="B12" s="1287" t="s">
        <v>396</v>
      </c>
      <c r="C12" s="983"/>
      <c r="D12" s="671">
        <f>'1. SoCI'!D15</f>
        <v>0</v>
      </c>
      <c r="E12" s="671">
        <f>'1. SoCI'!E15</f>
        <v>0</v>
      </c>
      <c r="F12" s="1095" t="s">
        <v>11</v>
      </c>
      <c r="G12" s="266" t="s">
        <v>79</v>
      </c>
    </row>
    <row r="13" spans="1:7" ht="26.25" customHeight="1" thickBot="1">
      <c r="B13" s="706" t="s">
        <v>397</v>
      </c>
      <c r="C13" s="159"/>
      <c r="D13" s="671">
        <f>SUM('9. Op Misc'!C87:C88)</f>
        <v>0</v>
      </c>
      <c r="E13" s="671">
        <f>SUM('9. Op Misc'!D87:D88)</f>
        <v>0</v>
      </c>
      <c r="F13" s="1095" t="s">
        <v>206</v>
      </c>
      <c r="G13" s="266" t="s">
        <v>79</v>
      </c>
    </row>
    <row r="14" spans="1:7" ht="26.25" customHeight="1">
      <c r="B14" s="707" t="s">
        <v>243</v>
      </c>
      <c r="C14" s="163"/>
      <c r="D14" s="351">
        <f>SUM(D12:D13)</f>
        <v>0</v>
      </c>
      <c r="E14" s="351">
        <f>SUM(E12:E13)</f>
        <v>0</v>
      </c>
      <c r="F14" s="1095" t="s">
        <v>25</v>
      </c>
      <c r="G14" s="266" t="s">
        <v>79</v>
      </c>
    </row>
    <row r="15" spans="1:7" ht="26.25" customHeight="1">
      <c r="B15" s="707" t="s">
        <v>244</v>
      </c>
      <c r="C15" s="159"/>
      <c r="D15" s="160"/>
      <c r="E15" s="161"/>
      <c r="F15" s="159"/>
      <c r="G15" s="278"/>
    </row>
    <row r="16" spans="1:7" ht="26.25" customHeight="1">
      <c r="B16" s="706" t="s">
        <v>245</v>
      </c>
      <c r="C16" s="163">
        <v>3</v>
      </c>
      <c r="D16" s="671">
        <f>'7. Op Exp'!D42+'7. Op Exp'!D43</f>
        <v>0</v>
      </c>
      <c r="E16" s="671">
        <f>'7. Op Exp'!E42+'7. Op Exp'!E43</f>
        <v>0</v>
      </c>
      <c r="F16" s="1095" t="s">
        <v>26</v>
      </c>
      <c r="G16" s="266" t="s">
        <v>77</v>
      </c>
    </row>
    <row r="17" spans="2:7" ht="26.25" customHeight="1">
      <c r="B17" s="706" t="s">
        <v>246</v>
      </c>
      <c r="C17" s="163">
        <v>3</v>
      </c>
      <c r="D17" s="671">
        <f>SUM('7. Op Exp'!D45:D49)</f>
        <v>0</v>
      </c>
      <c r="E17" s="671">
        <f>SUM('7. Op Exp'!E45:E49)</f>
        <v>0</v>
      </c>
      <c r="F17" s="1095">
        <v>125</v>
      </c>
      <c r="G17" s="266" t="s">
        <v>77</v>
      </c>
    </row>
    <row r="18" spans="2:7" ht="26.25" customHeight="1">
      <c r="B18" s="706" t="s">
        <v>247</v>
      </c>
      <c r="C18" s="163">
        <v>2.2999999999999998</v>
      </c>
      <c r="D18" s="671">
        <f>-SUM('6. Op Inc (source)'!C51:C55)</f>
        <v>0</v>
      </c>
      <c r="E18" s="671">
        <f>-SUM('6. Op Inc (source)'!D51:D55)</f>
        <v>0</v>
      </c>
      <c r="F18" s="1095">
        <v>130</v>
      </c>
      <c r="G18" s="527" t="s">
        <v>37</v>
      </c>
    </row>
    <row r="19" spans="2:7" ht="26.25" customHeight="1">
      <c r="B19" s="893" t="s">
        <v>1350</v>
      </c>
      <c r="C19" s="872"/>
      <c r="D19" s="871">
        <f>-SUM('6. Op Inc (source)'!C46:C50)+SUM('7. Op Exp'!D58:D62)</f>
        <v>0</v>
      </c>
      <c r="E19" s="873">
        <f>-SUM('6. Op Inc (source)'!D46:D50)+SUM('7. Op Exp'!E58:E62)</f>
        <v>0</v>
      </c>
      <c r="F19" s="1095" t="s">
        <v>794</v>
      </c>
      <c r="G19" s="874" t="s">
        <v>449</v>
      </c>
    </row>
    <row r="20" spans="2:7" ht="26.25" customHeight="1">
      <c r="B20" s="706" t="s">
        <v>891</v>
      </c>
      <c r="C20" s="1390" t="s">
        <v>1273</v>
      </c>
      <c r="D20" s="984">
        <f>-('14. PPE'!C18-'14. PPE'!L18)-('13. Intangibles'!C18-'13. Intangibles'!M18)</f>
        <v>0</v>
      </c>
      <c r="E20" s="1279">
        <f>-('14. PPE'!C58-'14. PPE'!L58)-('13. Intangibles'!C58-'13. Intangibles'!M58)</f>
        <v>0</v>
      </c>
      <c r="F20" s="1095" t="s">
        <v>707</v>
      </c>
      <c r="G20" s="674" t="s">
        <v>37</v>
      </c>
    </row>
    <row r="21" spans="2:7" ht="26.25" customHeight="1">
      <c r="B21" s="549" t="s">
        <v>248</v>
      </c>
      <c r="C21" s="708"/>
      <c r="D21" s="1279">
        <f>-'6. Op Inc (source)'!C63-'6. Op Inc (source)'!C64</f>
        <v>0</v>
      </c>
      <c r="E21" s="1279">
        <f>-'6. Op Inc (source)'!D63-'6. Op Inc (source)'!D64</f>
        <v>0</v>
      </c>
      <c r="F21" s="1095">
        <v>145</v>
      </c>
      <c r="G21" s="664" t="s">
        <v>141</v>
      </c>
    </row>
    <row r="22" spans="2:7" s="1001" customFormat="1" ht="26.25" customHeight="1">
      <c r="B22" s="1286" t="s">
        <v>1351</v>
      </c>
      <c r="C22" s="1390" t="s">
        <v>1273</v>
      </c>
      <c r="D22" s="984">
        <f>-'34. Pensions'!C38-'34. Pensions'!C64</f>
        <v>0</v>
      </c>
      <c r="E22" s="984">
        <f>-'34. Pensions'!D38-'34. Pensions'!D64</f>
        <v>0</v>
      </c>
      <c r="F22" s="966" t="s">
        <v>741</v>
      </c>
      <c r="G22" s="860" t="s">
        <v>79</v>
      </c>
    </row>
    <row r="23" spans="2:7" ht="26.25" customHeight="1">
      <c r="B23" s="549" t="s">
        <v>1490</v>
      </c>
      <c r="C23" s="708"/>
      <c r="D23" s="649"/>
      <c r="E23" s="647"/>
      <c r="F23" s="1095">
        <v>150</v>
      </c>
      <c r="G23" s="266" t="s">
        <v>79</v>
      </c>
    </row>
    <row r="24" spans="2:7" ht="26.25" customHeight="1">
      <c r="B24" s="549" t="s">
        <v>1491</v>
      </c>
      <c r="C24" s="708"/>
      <c r="D24" s="649"/>
      <c r="E24" s="647"/>
      <c r="F24" s="1095">
        <v>155</v>
      </c>
      <c r="G24" s="266" t="s">
        <v>79</v>
      </c>
    </row>
    <row r="25" spans="2:7" ht="26.25" customHeight="1">
      <c r="B25" s="549" t="s">
        <v>1492</v>
      </c>
      <c r="C25" s="708"/>
      <c r="D25" s="649"/>
      <c r="E25" s="725"/>
      <c r="F25" s="1095">
        <v>160</v>
      </c>
      <c r="G25" s="266" t="s">
        <v>79</v>
      </c>
    </row>
    <row r="26" spans="2:7" ht="26.25" customHeight="1">
      <c r="B26" s="549" t="s">
        <v>1493</v>
      </c>
      <c r="C26" s="708"/>
      <c r="D26" s="649"/>
      <c r="E26" s="647"/>
      <c r="F26" s="1095">
        <v>165</v>
      </c>
      <c r="G26" s="266" t="s">
        <v>79</v>
      </c>
    </row>
    <row r="27" spans="2:7" ht="26.25" customHeight="1">
      <c r="B27" s="549" t="s">
        <v>1494</v>
      </c>
      <c r="C27" s="708"/>
      <c r="D27" s="649"/>
      <c r="E27" s="647"/>
      <c r="F27" s="1095" t="s">
        <v>12</v>
      </c>
      <c r="G27" s="266" t="s">
        <v>79</v>
      </c>
    </row>
    <row r="28" spans="2:7" ht="26.25" customHeight="1">
      <c r="B28" s="549" t="s">
        <v>1495</v>
      </c>
      <c r="C28" s="708"/>
      <c r="D28" s="649"/>
      <c r="E28" s="725"/>
      <c r="F28" s="1095" t="s">
        <v>213</v>
      </c>
      <c r="G28" s="266" t="s">
        <v>79</v>
      </c>
    </row>
    <row r="29" spans="2:7" ht="26.25" customHeight="1">
      <c r="B29" s="549" t="s">
        <v>250</v>
      </c>
      <c r="C29" s="708"/>
      <c r="D29" s="649"/>
      <c r="E29" s="647"/>
      <c r="F29" s="1095" t="s">
        <v>13</v>
      </c>
      <c r="G29" s="266" t="s">
        <v>79</v>
      </c>
    </row>
    <row r="30" spans="2:7" ht="26.25" customHeight="1">
      <c r="B30" s="549" t="s">
        <v>478</v>
      </c>
      <c r="C30" s="708"/>
      <c r="D30" s="649"/>
      <c r="E30" s="647"/>
      <c r="F30" s="1095" t="s">
        <v>214</v>
      </c>
      <c r="G30" s="266" t="s">
        <v>79</v>
      </c>
    </row>
    <row r="31" spans="2:7" s="977" customFormat="1" ht="30.75" customHeight="1">
      <c r="B31" s="1067" t="s">
        <v>1352</v>
      </c>
      <c r="C31" s="983"/>
      <c r="D31" s="649"/>
      <c r="E31" s="647"/>
      <c r="F31" s="1095" t="s">
        <v>1023</v>
      </c>
      <c r="G31" s="860" t="s">
        <v>79</v>
      </c>
    </row>
    <row r="32" spans="2:7" ht="26.25" customHeight="1" thickBot="1">
      <c r="B32" s="675" t="s">
        <v>479</v>
      </c>
      <c r="C32" s="708"/>
      <c r="D32" s="649"/>
      <c r="E32" s="647"/>
      <c r="F32" s="1095" t="s">
        <v>215</v>
      </c>
      <c r="G32" s="266" t="s">
        <v>79</v>
      </c>
    </row>
    <row r="33" spans="2:7" ht="26.25" customHeight="1">
      <c r="B33" s="673" t="s">
        <v>249</v>
      </c>
      <c r="C33" s="708"/>
      <c r="D33" s="351">
        <f>SUM(D14:D32)</f>
        <v>0</v>
      </c>
      <c r="E33" s="351">
        <f>SUM(E14:E32)</f>
        <v>0</v>
      </c>
      <c r="F33" s="1095" t="s">
        <v>216</v>
      </c>
      <c r="G33" s="266" t="s">
        <v>79</v>
      </c>
    </row>
    <row r="34" spans="2:7" ht="26.25" customHeight="1">
      <c r="B34" s="673" t="s">
        <v>251</v>
      </c>
      <c r="C34" s="708"/>
      <c r="D34" s="160"/>
      <c r="E34" s="161"/>
      <c r="F34" s="676"/>
      <c r="G34" s="278"/>
    </row>
    <row r="35" spans="2:7" ht="26.25" customHeight="1">
      <c r="B35" s="549" t="s">
        <v>146</v>
      </c>
      <c r="C35" s="708"/>
      <c r="D35" s="649"/>
      <c r="E35" s="647"/>
      <c r="F35" s="1095" t="s">
        <v>217</v>
      </c>
      <c r="G35" s="664" t="s">
        <v>141</v>
      </c>
    </row>
    <row r="36" spans="2:7" ht="26.25" customHeight="1">
      <c r="B36" s="549" t="s">
        <v>252</v>
      </c>
      <c r="C36" s="708"/>
      <c r="D36" s="649"/>
      <c r="E36" s="647"/>
      <c r="F36" s="1095">
        <v>205</v>
      </c>
      <c r="G36" s="664" t="s">
        <v>37</v>
      </c>
    </row>
    <row r="37" spans="2:7" ht="26.25" customHeight="1">
      <c r="B37" s="549" t="s">
        <v>253</v>
      </c>
      <c r="C37" s="708"/>
      <c r="D37" s="649"/>
      <c r="E37" s="647"/>
      <c r="F37" s="1095">
        <v>210</v>
      </c>
      <c r="G37" s="664" t="s">
        <v>141</v>
      </c>
    </row>
    <row r="38" spans="2:7" ht="26.25" customHeight="1">
      <c r="B38" s="549" t="s">
        <v>443</v>
      </c>
      <c r="C38" s="708"/>
      <c r="D38" s="649"/>
      <c r="E38" s="647"/>
      <c r="F38" s="1095" t="s">
        <v>220</v>
      </c>
      <c r="G38" s="664" t="s">
        <v>37</v>
      </c>
    </row>
    <row r="39" spans="2:7" ht="26.25" customHeight="1">
      <c r="B39" s="549" t="s">
        <v>254</v>
      </c>
      <c r="C39" s="708"/>
      <c r="D39" s="649"/>
      <c r="E39" s="647"/>
      <c r="F39" s="1095" t="s">
        <v>7</v>
      </c>
      <c r="G39" s="664" t="s">
        <v>141</v>
      </c>
    </row>
    <row r="40" spans="2:7" ht="26.25" customHeight="1">
      <c r="B40" s="957" t="s">
        <v>1353</v>
      </c>
      <c r="C40" s="708"/>
      <c r="D40" s="649"/>
      <c r="E40" s="647"/>
      <c r="F40" s="1095">
        <v>225</v>
      </c>
      <c r="G40" s="664" t="s">
        <v>37</v>
      </c>
    </row>
    <row r="41" spans="2:7" ht="26.25" customHeight="1">
      <c r="B41" s="957" t="s">
        <v>1354</v>
      </c>
      <c r="C41" s="708"/>
      <c r="D41" s="649"/>
      <c r="E41" s="647"/>
      <c r="F41" s="1095">
        <v>230</v>
      </c>
      <c r="G41" s="664" t="s">
        <v>141</v>
      </c>
    </row>
    <row r="42" spans="2:7" s="1001" customFormat="1" ht="26.25" customHeight="1">
      <c r="B42" s="1287" t="s">
        <v>1120</v>
      </c>
      <c r="C42" s="983"/>
      <c r="D42" s="1097"/>
      <c r="E42" s="1089"/>
      <c r="F42" s="1095" t="s">
        <v>736</v>
      </c>
      <c r="G42" s="1109" t="s">
        <v>37</v>
      </c>
    </row>
    <row r="43" spans="2:7" ht="26.25" customHeight="1">
      <c r="B43" s="549" t="s">
        <v>392</v>
      </c>
      <c r="C43" s="708"/>
      <c r="D43" s="649"/>
      <c r="E43" s="647"/>
      <c r="F43" s="1095">
        <v>235</v>
      </c>
      <c r="G43" s="266" t="s">
        <v>79</v>
      </c>
    </row>
    <row r="44" spans="2:7" ht="26.25" customHeight="1">
      <c r="B44" s="549" t="s">
        <v>1170</v>
      </c>
      <c r="C44" s="708"/>
      <c r="D44" s="649"/>
      <c r="E44" s="647"/>
      <c r="F44" s="1095" t="s">
        <v>224</v>
      </c>
      <c r="G44" s="266" t="s">
        <v>79</v>
      </c>
    </row>
    <row r="45" spans="2:7" ht="26.25" customHeight="1">
      <c r="B45" s="549" t="s">
        <v>1171</v>
      </c>
      <c r="C45" s="708"/>
      <c r="D45" s="649"/>
      <c r="E45" s="647"/>
      <c r="F45" s="1095" t="s">
        <v>225</v>
      </c>
      <c r="G45" s="266" t="s">
        <v>79</v>
      </c>
    </row>
    <row r="46" spans="2:7" s="977" customFormat="1" ht="26.25" customHeight="1" thickBot="1">
      <c r="B46" s="968" t="s">
        <v>1355</v>
      </c>
      <c r="C46" s="983"/>
      <c r="D46" s="649"/>
      <c r="E46" s="647"/>
      <c r="F46" s="1095" t="s">
        <v>1022</v>
      </c>
      <c r="G46" s="860" t="s">
        <v>79</v>
      </c>
    </row>
    <row r="47" spans="2:7" ht="26.25" customHeight="1">
      <c r="B47" s="673" t="s">
        <v>255</v>
      </c>
      <c r="C47" s="708"/>
      <c r="D47" s="351">
        <f>SUM(D35:D46)</f>
        <v>0</v>
      </c>
      <c r="E47" s="351">
        <f>SUM(E35:E46)</f>
        <v>0</v>
      </c>
      <c r="F47" s="1095" t="s">
        <v>226</v>
      </c>
      <c r="G47" s="266" t="s">
        <v>79</v>
      </c>
    </row>
    <row r="48" spans="2:7" ht="26.25" customHeight="1">
      <c r="B48" s="673" t="s">
        <v>1356</v>
      </c>
      <c r="C48" s="708"/>
      <c r="D48" s="160"/>
      <c r="E48" s="161"/>
      <c r="F48" s="676"/>
      <c r="G48" s="677"/>
    </row>
    <row r="49" spans="2:7" ht="26.25" customHeight="1">
      <c r="B49" s="549" t="s">
        <v>256</v>
      </c>
      <c r="C49" s="708"/>
      <c r="D49" s="671">
        <f>'3. SOCIE'!D31</f>
        <v>0</v>
      </c>
      <c r="E49" s="671">
        <f>'3. SOCIE'!D66</f>
        <v>0</v>
      </c>
      <c r="F49" s="1095" t="s">
        <v>227</v>
      </c>
      <c r="G49" s="266" t="s">
        <v>141</v>
      </c>
    </row>
    <row r="50" spans="2:7" ht="26.25" customHeight="1">
      <c r="B50" s="549" t="s">
        <v>257</v>
      </c>
      <c r="C50" s="708"/>
      <c r="D50" s="671">
        <f>'3. SOCIE'!D32</f>
        <v>0</v>
      </c>
      <c r="E50" s="671">
        <f>'3. SOCIE'!D67</f>
        <v>0</v>
      </c>
      <c r="F50" s="1095" t="s">
        <v>228</v>
      </c>
      <c r="G50" s="266" t="s">
        <v>37</v>
      </c>
    </row>
    <row r="51" spans="2:7" s="1001" customFormat="1" ht="26.25" customHeight="1">
      <c r="B51" s="1286" t="s">
        <v>1147</v>
      </c>
      <c r="C51" s="983"/>
      <c r="D51" s="1333"/>
      <c r="E51" s="1279">
        <f>'3. SOCIE'!D69</f>
        <v>0</v>
      </c>
      <c r="F51" s="1095" t="s">
        <v>963</v>
      </c>
      <c r="G51" s="1261" t="s">
        <v>141</v>
      </c>
    </row>
    <row r="52" spans="2:7" ht="26.25" customHeight="1">
      <c r="B52" s="549" t="s">
        <v>1118</v>
      </c>
      <c r="C52" s="708"/>
      <c r="D52" s="649"/>
      <c r="E52" s="647"/>
      <c r="F52" s="1095" t="s">
        <v>892</v>
      </c>
      <c r="G52" s="266" t="s">
        <v>141</v>
      </c>
    </row>
    <row r="53" spans="2:7" ht="26.25" customHeight="1">
      <c r="B53" s="549" t="s">
        <v>688</v>
      </c>
      <c r="C53" s="708"/>
      <c r="D53" s="649"/>
      <c r="E53" s="647"/>
      <c r="F53" s="1095" t="s">
        <v>229</v>
      </c>
      <c r="G53" s="266" t="s">
        <v>141</v>
      </c>
    </row>
    <row r="54" spans="2:7" ht="26.25" customHeight="1">
      <c r="B54" s="549" t="s">
        <v>660</v>
      </c>
      <c r="C54" s="708"/>
      <c r="D54" s="649"/>
      <c r="E54" s="647"/>
      <c r="F54" s="1095" t="s">
        <v>717</v>
      </c>
      <c r="G54" s="266" t="s">
        <v>141</v>
      </c>
    </row>
    <row r="55" spans="2:7" ht="26.25" customHeight="1">
      <c r="B55" s="549" t="s">
        <v>1119</v>
      </c>
      <c r="C55" s="708"/>
      <c r="D55" s="649"/>
      <c r="E55" s="647"/>
      <c r="F55" s="1095" t="s">
        <v>893</v>
      </c>
      <c r="G55" s="861" t="s">
        <v>37</v>
      </c>
    </row>
    <row r="56" spans="2:7" ht="26.25" customHeight="1">
      <c r="B56" s="549" t="s">
        <v>689</v>
      </c>
      <c r="C56" s="708"/>
      <c r="D56" s="649"/>
      <c r="E56" s="647"/>
      <c r="F56" s="1095" t="s">
        <v>230</v>
      </c>
      <c r="G56" s="645" t="s">
        <v>37</v>
      </c>
    </row>
    <row r="57" spans="2:7" ht="26.25" customHeight="1">
      <c r="B57" s="549" t="s">
        <v>661</v>
      </c>
      <c r="C57" s="708"/>
      <c r="D57" s="649"/>
      <c r="E57" s="647"/>
      <c r="F57" s="1095" t="s">
        <v>718</v>
      </c>
      <c r="G57" s="664" t="s">
        <v>37</v>
      </c>
    </row>
    <row r="58" spans="2:7" ht="26.25" customHeight="1">
      <c r="B58" s="549" t="s">
        <v>147</v>
      </c>
      <c r="C58" s="708"/>
      <c r="D58" s="1066"/>
      <c r="E58" s="647"/>
      <c r="F58" s="1095" t="s">
        <v>231</v>
      </c>
      <c r="G58" s="266" t="s">
        <v>37</v>
      </c>
    </row>
    <row r="59" spans="2:7" ht="26.25" customHeight="1">
      <c r="B59" s="549" t="s">
        <v>662</v>
      </c>
      <c r="C59" s="708"/>
      <c r="D59" s="1066"/>
      <c r="E59" s="647"/>
      <c r="F59" s="1095" t="s">
        <v>719</v>
      </c>
      <c r="G59" s="266" t="s">
        <v>141</v>
      </c>
    </row>
    <row r="60" spans="2:7" ht="24.75" customHeight="1">
      <c r="B60" s="957" t="s">
        <v>1117</v>
      </c>
      <c r="D60" s="1066"/>
      <c r="E60" s="647"/>
      <c r="F60" s="1095" t="s">
        <v>232</v>
      </c>
      <c r="G60" s="860" t="s">
        <v>37</v>
      </c>
    </row>
    <row r="61" spans="2:7" ht="26.25" customHeight="1">
      <c r="B61" s="549" t="s">
        <v>258</v>
      </c>
      <c r="C61" s="708"/>
      <c r="D61" s="1066"/>
      <c r="E61" s="647"/>
      <c r="F61" s="1095" t="s">
        <v>233</v>
      </c>
      <c r="G61" s="645" t="s">
        <v>37</v>
      </c>
    </row>
    <row r="62" spans="2:7" ht="26.25" customHeight="1">
      <c r="B62" s="549" t="s">
        <v>259</v>
      </c>
      <c r="C62" s="708"/>
      <c r="D62" s="1066"/>
      <c r="E62" s="647"/>
      <c r="F62" s="1095" t="s">
        <v>234</v>
      </c>
      <c r="G62" s="266" t="s">
        <v>37</v>
      </c>
    </row>
    <row r="63" spans="2:7" ht="26.25" customHeight="1">
      <c r="B63" s="549" t="s">
        <v>1116</v>
      </c>
      <c r="C63" s="708"/>
      <c r="D63" s="1066"/>
      <c r="E63" s="647"/>
      <c r="F63" s="1095" t="s">
        <v>235</v>
      </c>
      <c r="G63" s="266" t="s">
        <v>78</v>
      </c>
    </row>
    <row r="64" spans="2:7" ht="26.25" customHeight="1">
      <c r="B64" s="549" t="s">
        <v>1357</v>
      </c>
      <c r="C64" s="708"/>
      <c r="D64" s="1317"/>
      <c r="E64" s="647"/>
      <c r="F64" s="1095" t="s">
        <v>236</v>
      </c>
      <c r="G64" s="266" t="s">
        <v>37</v>
      </c>
    </row>
    <row r="65" spans="2:7" ht="26.25" customHeight="1">
      <c r="B65" s="549" t="s">
        <v>395</v>
      </c>
      <c r="C65" s="708"/>
      <c r="D65" s="649"/>
      <c r="E65" s="647"/>
      <c r="F65" s="1095" t="s">
        <v>237</v>
      </c>
      <c r="G65" s="266" t="s">
        <v>79</v>
      </c>
    </row>
    <row r="66" spans="2:7" s="977" customFormat="1" ht="26.25" customHeight="1">
      <c r="B66" s="968" t="s">
        <v>1358</v>
      </c>
      <c r="C66" s="983"/>
      <c r="D66" s="649"/>
      <c r="E66" s="647"/>
      <c r="F66" s="1095" t="s">
        <v>923</v>
      </c>
      <c r="G66" s="860" t="s">
        <v>79</v>
      </c>
    </row>
    <row r="67" spans="2:7" ht="26.25" customHeight="1" thickBot="1">
      <c r="B67" s="549" t="s">
        <v>450</v>
      </c>
      <c r="C67" s="708"/>
      <c r="D67" s="1066"/>
      <c r="E67" s="647"/>
      <c r="F67" s="1095" t="s">
        <v>14</v>
      </c>
      <c r="G67" s="266" t="s">
        <v>79</v>
      </c>
    </row>
    <row r="68" spans="2:7" ht="26.25" customHeight="1" thickBot="1">
      <c r="B68" s="673" t="s">
        <v>260</v>
      </c>
      <c r="C68" s="708"/>
      <c r="D68" s="351">
        <f>SUM(D49:D67)</f>
        <v>0</v>
      </c>
      <c r="E68" s="351">
        <f>SUM(E49:E67)</f>
        <v>0</v>
      </c>
      <c r="F68" s="1095" t="s">
        <v>238</v>
      </c>
      <c r="G68" s="266" t="s">
        <v>79</v>
      </c>
    </row>
    <row r="69" spans="2:7" ht="26.25" customHeight="1">
      <c r="B69" s="673" t="s">
        <v>261</v>
      </c>
      <c r="C69" s="708"/>
      <c r="D69" s="351">
        <f>D33+D47+D68</f>
        <v>0</v>
      </c>
      <c r="E69" s="351">
        <f>E33+E47+E68</f>
        <v>0</v>
      </c>
      <c r="F69" s="1095" t="s">
        <v>239</v>
      </c>
      <c r="G69" s="266" t="s">
        <v>79</v>
      </c>
    </row>
    <row r="70" spans="2:7" ht="26.25" customHeight="1">
      <c r="B70" s="673" t="s">
        <v>1359</v>
      </c>
      <c r="C70" s="708"/>
      <c r="D70" s="671">
        <f>E75</f>
        <v>0</v>
      </c>
      <c r="E70" s="1089"/>
      <c r="F70" s="1095" t="s">
        <v>393</v>
      </c>
      <c r="G70" s="527" t="s">
        <v>79</v>
      </c>
    </row>
    <row r="71" spans="2:7" ht="26.25" customHeight="1">
      <c r="B71" s="549" t="s">
        <v>1360</v>
      </c>
      <c r="C71" s="708"/>
      <c r="D71" s="646"/>
      <c r="E71" s="646"/>
      <c r="F71" s="1095" t="s">
        <v>481</v>
      </c>
      <c r="G71" s="672" t="s">
        <v>148</v>
      </c>
    </row>
    <row r="72" spans="2:7" s="1001" customFormat="1" ht="26.25" customHeight="1">
      <c r="B72" s="1189" t="s">
        <v>1361</v>
      </c>
      <c r="C72" s="982"/>
      <c r="D72" s="646"/>
      <c r="E72" s="1729"/>
      <c r="F72" s="1095" t="s">
        <v>1121</v>
      </c>
      <c r="G72" s="672" t="s">
        <v>148</v>
      </c>
    </row>
    <row r="73" spans="2:7" s="1001" customFormat="1" ht="26.25" customHeight="1">
      <c r="B73" s="1203" t="s">
        <v>1363</v>
      </c>
      <c r="C73" s="1390" t="s">
        <v>1273</v>
      </c>
      <c r="D73" s="649"/>
      <c r="E73" s="972"/>
      <c r="F73" s="1095" t="s">
        <v>728</v>
      </c>
      <c r="G73" s="672" t="s">
        <v>148</v>
      </c>
    </row>
    <row r="74" spans="2:7" s="977" customFormat="1" ht="26.25" customHeight="1" thickBot="1">
      <c r="B74" s="990" t="s">
        <v>1362</v>
      </c>
      <c r="C74" s="982"/>
      <c r="D74" s="649"/>
      <c r="E74" s="1062"/>
      <c r="F74" s="1095" t="s">
        <v>729</v>
      </c>
      <c r="G74" s="672" t="s">
        <v>148</v>
      </c>
    </row>
    <row r="75" spans="2:7" ht="23.25" customHeight="1">
      <c r="B75" s="402" t="s">
        <v>1516</v>
      </c>
      <c r="C75" s="678"/>
      <c r="D75" s="351">
        <f>SUM(D69:D74)</f>
        <v>0</v>
      </c>
      <c r="E75" s="351">
        <f>SUM(E69:E74)</f>
        <v>0</v>
      </c>
      <c r="F75" s="1095" t="s">
        <v>394</v>
      </c>
      <c r="G75" s="394" t="s">
        <v>79</v>
      </c>
    </row>
  </sheetData>
  <sheetProtection password="D5A2" sheet="1" objects="1" scenarios="1"/>
  <customSheetViews>
    <customSheetView guid="{E4F26FFA-5313-49C9-9365-CBA576C57791}" scale="85" showGridLines="0" fitToPage="1" showRuler="0" topLeftCell="A4">
      <selection activeCell="D26" sqref="D26"/>
      <pageMargins left="0.74803149606299213" right="0.74803149606299213" top="0.98425196850393704" bottom="0.98425196850393704" header="0.51181102362204722" footer="0.51181102362204722"/>
      <pageSetup paperSize="9" scale="76" orientation="portrait" horizontalDpi="300" verticalDpi="300" r:id="rId1"/>
      <headerFooter alignWithMargins="0"/>
    </customSheetView>
  </customSheetViews>
  <phoneticPr fontId="0" type="noConversion"/>
  <dataValidations count="3">
    <dataValidation allowBlank="1" showInputMessage="1" showErrorMessage="1" promptTitle="Normal absorption: CCE" prompt="This line represents the physical transfer of cash and cash equivalents in an absorption transfer only. Transfers of working capital are deducted from movements in working capital in operating cash flows above." sqref="C73"/>
    <dataValidation allowBlank="1" showInputMessage="1" showErrorMessage="1" promptTitle="On-SoFP pension contributions" prompt="Calculated from sheet '34. Pensions'" sqref="C22"/>
    <dataValidation allowBlank="1" showInputMessage="1" showErrorMessage="1" promptTitle="Non-cash donations" prompt="Populated from 'donations of physical assets' in PPE and Intangibles notes" sqref="C20"/>
  </dataValidations>
  <pageMargins left="0.74803149606299213" right="0.35433070866141736" top="0.35433070866141736" bottom="0.39370078740157483" header="0.19685039370078741" footer="0.19685039370078741"/>
  <pageSetup paperSize="8" fitToHeight="2" orientation="portrait" horizontalDpi="300" verticalDpi="300" r:id="rId2"/>
  <headerFooter alignWithMargins="0"/>
  <rowBreaks count="1" manualBreakCount="1">
    <brk id="24" min="1" max="6" man="1"/>
  </rowBreaks>
  <colBreaks count="1" manualBreakCount="1">
    <brk id="1" max="104" man="1"/>
  </colBreaks>
  <ignoredErrors>
    <ignoredError sqref="D10:E10 F12:F14 F32:F41 F16:F17 F75 F52:F59 F44:F45 F23:F30 F61:F65 F67:F71 F47:F50 F19:F20 F21" numberStoredAsText="1"/>
    <ignoredError sqref="E33 E14 E69 E48 E68"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71"/>
  <sheetViews>
    <sheetView showGridLines="0" zoomScale="80" zoomScaleNormal="80" workbookViewId="0">
      <selection activeCell="B4" sqref="B4"/>
    </sheetView>
  </sheetViews>
  <sheetFormatPr defaultColWidth="10.7109375" defaultRowHeight="12.75"/>
  <cols>
    <col min="1" max="1" width="4.5703125" style="22" customWidth="1"/>
    <col min="2" max="2" width="55.42578125" style="24" customWidth="1"/>
    <col min="3" max="3" width="13" style="22" customWidth="1"/>
    <col min="4" max="8" width="13.28515625" style="22" customWidth="1"/>
    <col min="9" max="15" width="13" customWidth="1"/>
  </cols>
  <sheetData>
    <row r="1" spans="1:8" ht="15.75">
      <c r="A1" s="33"/>
      <c r="B1" s="1257" t="s">
        <v>1138</v>
      </c>
      <c r="C1" s="33"/>
      <c r="D1" s="33"/>
      <c r="E1" s="33"/>
      <c r="F1" s="33"/>
      <c r="G1" s="33"/>
      <c r="H1" s="33"/>
    </row>
    <row r="2" spans="1:8">
      <c r="A2" s="33"/>
      <c r="B2" s="42"/>
      <c r="C2" s="33"/>
      <c r="D2" s="33"/>
      <c r="E2" s="33"/>
      <c r="F2" s="33"/>
      <c r="G2" s="33"/>
      <c r="H2" s="33"/>
    </row>
    <row r="3" spans="1:8">
      <c r="A3" s="33"/>
      <c r="B3" s="43" t="s">
        <v>1506</v>
      </c>
      <c r="C3" s="33"/>
      <c r="D3" s="33"/>
      <c r="E3" s="33"/>
      <c r="F3" s="33"/>
      <c r="G3" s="33"/>
      <c r="H3" s="33"/>
    </row>
    <row r="4" spans="1:8">
      <c r="A4" s="33"/>
      <c r="B4" s="96" t="s">
        <v>1305</v>
      </c>
      <c r="C4" s="33"/>
      <c r="D4" s="33"/>
      <c r="E4" s="33"/>
      <c r="F4" s="33"/>
      <c r="G4" s="33"/>
      <c r="H4" s="33"/>
    </row>
    <row r="5" spans="1:8">
      <c r="A5" s="33"/>
      <c r="B5" s="33"/>
      <c r="C5" s="33"/>
      <c r="D5" s="33"/>
      <c r="E5" s="33"/>
      <c r="F5" s="33"/>
      <c r="G5" s="33"/>
      <c r="H5" s="33"/>
    </row>
    <row r="6" spans="1:8">
      <c r="A6" s="33"/>
      <c r="B6" s="66" t="s">
        <v>42</v>
      </c>
      <c r="C6" s="33"/>
      <c r="D6" s="33"/>
      <c r="E6" s="33"/>
      <c r="F6" s="33"/>
      <c r="G6" s="33"/>
      <c r="H6" s="33"/>
    </row>
    <row r="7" spans="1:8">
      <c r="A7" s="33"/>
      <c r="B7" s="40"/>
      <c r="C7" s="33"/>
      <c r="D7" s="33"/>
      <c r="E7" s="33"/>
      <c r="F7" s="33"/>
      <c r="G7" s="33"/>
      <c r="H7" s="33"/>
    </row>
    <row r="8" spans="1:8">
      <c r="A8" s="33"/>
      <c r="B8" s="37"/>
      <c r="C8" s="33"/>
      <c r="D8" s="33"/>
      <c r="E8" s="1734" t="s">
        <v>1683</v>
      </c>
      <c r="F8" s="1734">
        <v>1</v>
      </c>
      <c r="G8" s="33"/>
      <c r="H8" s="33"/>
    </row>
    <row r="9" spans="1:8">
      <c r="A9" s="1236">
        <v>1</v>
      </c>
      <c r="B9" s="624"/>
      <c r="C9" s="661" t="s">
        <v>340</v>
      </c>
      <c r="D9" s="1191" t="s">
        <v>341</v>
      </c>
      <c r="E9" s="655" t="s">
        <v>74</v>
      </c>
      <c r="F9" s="552"/>
      <c r="G9" s="65"/>
      <c r="H9" s="33"/>
    </row>
    <row r="10" spans="1:8">
      <c r="A10" s="33"/>
      <c r="B10" s="329" t="s">
        <v>1300</v>
      </c>
      <c r="C10" s="681" t="s">
        <v>996</v>
      </c>
      <c r="D10" s="681" t="s">
        <v>890</v>
      </c>
      <c r="E10" s="682"/>
      <c r="F10" s="222"/>
      <c r="G10" s="65"/>
      <c r="H10" s="33"/>
    </row>
    <row r="11" spans="1:8" ht="33.75" customHeight="1">
      <c r="A11" s="33"/>
      <c r="B11" s="331" t="s">
        <v>85</v>
      </c>
      <c r="C11" s="359" t="s">
        <v>27</v>
      </c>
      <c r="D11" s="359" t="s">
        <v>27</v>
      </c>
      <c r="E11" s="361"/>
      <c r="F11" s="222" t="s">
        <v>111</v>
      </c>
      <c r="G11" s="65"/>
      <c r="H11" s="33"/>
    </row>
    <row r="12" spans="1:8">
      <c r="A12" s="33"/>
      <c r="B12" s="331"/>
      <c r="C12" s="359" t="s">
        <v>76</v>
      </c>
      <c r="D12" s="359" t="s">
        <v>76</v>
      </c>
      <c r="E12" s="540" t="s">
        <v>75</v>
      </c>
      <c r="F12" s="222" t="s">
        <v>112</v>
      </c>
      <c r="G12" s="65"/>
      <c r="H12" s="33"/>
    </row>
    <row r="13" spans="1:8" ht="25.5" customHeight="1">
      <c r="A13" s="33"/>
      <c r="B13" s="689" t="s">
        <v>68</v>
      </c>
      <c r="C13" s="690"/>
      <c r="D13" s="690"/>
      <c r="E13" s="690"/>
      <c r="F13" s="691"/>
      <c r="G13" s="69"/>
      <c r="H13" s="33"/>
    </row>
    <row r="14" spans="1:8" ht="25.5" customHeight="1">
      <c r="A14" s="33"/>
      <c r="B14" s="684" t="s">
        <v>100</v>
      </c>
      <c r="C14" s="649"/>
      <c r="D14" s="647"/>
      <c r="E14" s="654">
        <v>100</v>
      </c>
      <c r="F14" s="664" t="s">
        <v>77</v>
      </c>
      <c r="G14" s="68"/>
      <c r="H14" s="33"/>
    </row>
    <row r="15" spans="1:8" ht="25.5" customHeight="1">
      <c r="A15" s="33"/>
      <c r="B15" s="684" t="s">
        <v>101</v>
      </c>
      <c r="C15" s="649"/>
      <c r="D15" s="647"/>
      <c r="E15" s="654" t="s">
        <v>206</v>
      </c>
      <c r="F15" s="664" t="s">
        <v>77</v>
      </c>
      <c r="G15" s="68"/>
      <c r="H15" s="33"/>
    </row>
    <row r="16" spans="1:8" ht="25.5" customHeight="1">
      <c r="A16" s="33"/>
      <c r="B16" s="684" t="s">
        <v>86</v>
      </c>
      <c r="C16" s="649"/>
      <c r="D16" s="647"/>
      <c r="E16" s="654" t="s">
        <v>25</v>
      </c>
      <c r="F16" s="664" t="s">
        <v>77</v>
      </c>
      <c r="G16" s="68"/>
      <c r="H16" s="33"/>
    </row>
    <row r="17" spans="1:8" ht="25.5" customHeight="1">
      <c r="A17" s="33"/>
      <c r="B17" s="684" t="s">
        <v>87</v>
      </c>
      <c r="C17" s="649"/>
      <c r="D17" s="647"/>
      <c r="E17" s="654" t="s">
        <v>207</v>
      </c>
      <c r="F17" s="685" t="s">
        <v>77</v>
      </c>
      <c r="G17" s="67"/>
      <c r="H17" s="33"/>
    </row>
    <row r="18" spans="1:8" ht="25.5" customHeight="1">
      <c r="A18" s="33"/>
      <c r="B18" s="684" t="s">
        <v>1517</v>
      </c>
      <c r="C18" s="649"/>
      <c r="D18" s="647"/>
      <c r="E18" s="654" t="s">
        <v>26</v>
      </c>
      <c r="F18" s="664" t="s">
        <v>77</v>
      </c>
      <c r="G18" s="68"/>
      <c r="H18" s="33"/>
    </row>
    <row r="19" spans="1:8" ht="25.5" customHeight="1">
      <c r="A19" s="33"/>
      <c r="B19" s="683" t="s">
        <v>69</v>
      </c>
      <c r="C19" s="281"/>
      <c r="D19" s="281"/>
      <c r="E19" s="283"/>
      <c r="F19" s="686"/>
      <c r="G19" s="68"/>
      <c r="H19" s="33"/>
    </row>
    <row r="20" spans="1:8" ht="25.5" customHeight="1">
      <c r="A20" s="33"/>
      <c r="B20" s="684" t="s">
        <v>1364</v>
      </c>
      <c r="C20" s="649"/>
      <c r="D20" s="647"/>
      <c r="E20" s="654" t="s">
        <v>208</v>
      </c>
      <c r="F20" s="664" t="s">
        <v>77</v>
      </c>
      <c r="G20" s="68"/>
      <c r="H20" s="33"/>
    </row>
    <row r="21" spans="1:8" ht="25.5" customHeight="1">
      <c r="A21" s="33"/>
      <c r="B21" s="684" t="s">
        <v>1365</v>
      </c>
      <c r="C21" s="649"/>
      <c r="D21" s="647"/>
      <c r="E21" s="654" t="s">
        <v>2</v>
      </c>
      <c r="F21" s="664" t="s">
        <v>77</v>
      </c>
      <c r="G21" s="68"/>
      <c r="H21" s="33"/>
    </row>
    <row r="22" spans="1:8" ht="34.5" customHeight="1">
      <c r="A22" s="33"/>
      <c r="B22" s="515" t="s">
        <v>1366</v>
      </c>
      <c r="C22" s="649"/>
      <c r="D22" s="647"/>
      <c r="E22" s="654" t="s">
        <v>209</v>
      </c>
      <c r="F22" s="664" t="s">
        <v>77</v>
      </c>
      <c r="G22" s="68"/>
      <c r="H22" s="33"/>
    </row>
    <row r="23" spans="1:8" ht="34.5" customHeight="1">
      <c r="A23" s="33"/>
      <c r="B23" s="687" t="s">
        <v>1367</v>
      </c>
      <c r="C23" s="649"/>
      <c r="D23" s="647"/>
      <c r="E23" s="654" t="s">
        <v>3</v>
      </c>
      <c r="F23" s="664" t="s">
        <v>77</v>
      </c>
      <c r="G23" s="68"/>
      <c r="H23" s="33"/>
    </row>
    <row r="24" spans="1:8" ht="25.5" customHeight="1">
      <c r="A24" s="33"/>
      <c r="B24" s="687" t="s">
        <v>128</v>
      </c>
      <c r="C24" s="649"/>
      <c r="D24" s="647"/>
      <c r="E24" s="654" t="s">
        <v>210</v>
      </c>
      <c r="F24" s="664" t="s">
        <v>77</v>
      </c>
      <c r="G24" s="68"/>
      <c r="H24" s="33"/>
    </row>
    <row r="25" spans="1:8" ht="25.5" customHeight="1">
      <c r="A25" s="129"/>
      <c r="B25" s="683" t="s">
        <v>781</v>
      </c>
      <c r="C25" s="281"/>
      <c r="D25" s="281"/>
      <c r="E25" s="283"/>
      <c r="F25" s="686"/>
      <c r="G25" s="133"/>
      <c r="H25" s="129"/>
    </row>
    <row r="26" spans="1:8" ht="25.5" customHeight="1">
      <c r="A26" s="129"/>
      <c r="B26" s="684" t="s">
        <v>782</v>
      </c>
      <c r="C26" s="649"/>
      <c r="D26" s="647"/>
      <c r="E26" s="654" t="s">
        <v>4</v>
      </c>
      <c r="F26" s="664" t="s">
        <v>77</v>
      </c>
      <c r="G26" s="133"/>
      <c r="H26" s="129"/>
    </row>
    <row r="27" spans="1:8" ht="25.5" customHeight="1">
      <c r="A27" s="129"/>
      <c r="B27" s="684" t="s">
        <v>783</v>
      </c>
      <c r="C27" s="649"/>
      <c r="D27" s="647"/>
      <c r="E27" s="654" t="s">
        <v>211</v>
      </c>
      <c r="F27" s="664" t="s">
        <v>77</v>
      </c>
      <c r="G27" s="133"/>
      <c r="H27" s="129"/>
    </row>
    <row r="28" spans="1:8" ht="25.5" customHeight="1">
      <c r="A28" s="129"/>
      <c r="B28" s="684" t="s">
        <v>767</v>
      </c>
      <c r="C28" s="649"/>
      <c r="D28" s="647"/>
      <c r="E28" s="654" t="s">
        <v>5</v>
      </c>
      <c r="F28" s="664" t="s">
        <v>77</v>
      </c>
      <c r="G28" s="133"/>
      <c r="H28" s="129"/>
    </row>
    <row r="29" spans="1:8" ht="25.5" customHeight="1">
      <c r="A29" s="129"/>
      <c r="B29" s="683" t="s">
        <v>1368</v>
      </c>
      <c r="C29" s="283"/>
      <c r="D29" s="283"/>
      <c r="E29" s="283"/>
      <c r="F29" s="686"/>
      <c r="G29" s="133"/>
      <c r="H29" s="129"/>
    </row>
    <row r="30" spans="1:8" ht="25.5" customHeight="1">
      <c r="A30" s="129"/>
      <c r="B30" s="475" t="s">
        <v>1059</v>
      </c>
      <c r="C30" s="649"/>
      <c r="D30" s="972"/>
      <c r="E30" s="654" t="s">
        <v>214</v>
      </c>
      <c r="F30" s="664" t="s">
        <v>77</v>
      </c>
      <c r="G30" s="133"/>
      <c r="H30" s="129"/>
    </row>
    <row r="31" spans="1:8" ht="25.5" customHeight="1">
      <c r="A31" s="129"/>
      <c r="B31" s="475" t="s">
        <v>1297</v>
      </c>
      <c r="C31" s="649"/>
      <c r="D31" s="647"/>
      <c r="E31" s="654" t="s">
        <v>215</v>
      </c>
      <c r="F31" s="664" t="s">
        <v>77</v>
      </c>
      <c r="G31" s="133"/>
      <c r="H31" s="129"/>
    </row>
    <row r="32" spans="1:8" ht="25.5" customHeight="1">
      <c r="A32" s="33"/>
      <c r="B32" s="683" t="s">
        <v>127</v>
      </c>
      <c r="C32" s="281"/>
      <c r="D32" s="281"/>
      <c r="E32" s="283"/>
      <c r="F32" s="686"/>
      <c r="G32" s="68"/>
      <c r="H32" s="33"/>
    </row>
    <row r="33" spans="1:8" ht="25.5" customHeight="1">
      <c r="A33" s="33"/>
      <c r="B33" s="684" t="s">
        <v>123</v>
      </c>
      <c r="C33" s="649"/>
      <c r="D33" s="647"/>
      <c r="E33" s="654" t="s">
        <v>218</v>
      </c>
      <c r="F33" s="664" t="s">
        <v>77</v>
      </c>
      <c r="G33" s="68"/>
      <c r="H33" s="33"/>
    </row>
    <row r="34" spans="1:8" ht="25.5" customHeight="1" thickBot="1">
      <c r="A34" s="33"/>
      <c r="B34" s="1293" t="s">
        <v>1518</v>
      </c>
      <c r="C34" s="649"/>
      <c r="D34" s="647"/>
      <c r="E34" s="654" t="s">
        <v>219</v>
      </c>
      <c r="F34" s="664" t="s">
        <v>77</v>
      </c>
      <c r="G34" s="68"/>
      <c r="H34" s="33"/>
    </row>
    <row r="35" spans="1:8" ht="25.5" customHeight="1">
      <c r="A35" s="33"/>
      <c r="B35" s="688" t="s">
        <v>263</v>
      </c>
      <c r="C35" s="351">
        <f>SUM(C14:C34)</f>
        <v>0</v>
      </c>
      <c r="D35" s="351">
        <f>SUM(D14:D34)</f>
        <v>0</v>
      </c>
      <c r="E35" s="654" t="s">
        <v>7</v>
      </c>
      <c r="F35" s="664" t="s">
        <v>77</v>
      </c>
      <c r="G35" s="68"/>
      <c r="H35" s="33"/>
    </row>
    <row r="36" spans="1:8" ht="18.75" customHeight="1">
      <c r="A36" s="128"/>
      <c r="B36" s="1164"/>
      <c r="C36" s="1165"/>
      <c r="D36" s="1165"/>
      <c r="E36" s="1165"/>
      <c r="F36" s="1098"/>
      <c r="G36" s="129"/>
      <c r="H36" s="129"/>
    </row>
    <row r="37" spans="1:8" ht="25.5" customHeight="1" thickBot="1">
      <c r="A37" s="129"/>
      <c r="B37" s="692" t="s">
        <v>1304</v>
      </c>
      <c r="C37" s="1162">
        <f>'6. Op Inc (source)'!C67</f>
        <v>0</v>
      </c>
      <c r="D37" s="1162">
        <f>'6. Op Inc (source)'!D67</f>
        <v>0</v>
      </c>
      <c r="E37" s="1159">
        <v>295</v>
      </c>
      <c r="F37" s="1163" t="s">
        <v>141</v>
      </c>
      <c r="G37" s="68"/>
      <c r="H37" s="33"/>
    </row>
    <row r="38" spans="1:8" ht="36" customHeight="1" thickTop="1">
      <c r="A38" s="129"/>
      <c r="B38" s="693" t="s">
        <v>164</v>
      </c>
      <c r="C38" s="351">
        <f>C37+C35</f>
        <v>0</v>
      </c>
      <c r="D38" s="351">
        <f>D37+D35</f>
        <v>0</v>
      </c>
      <c r="E38" s="654">
        <v>300</v>
      </c>
      <c r="F38" s="386" t="s">
        <v>77</v>
      </c>
      <c r="G38" s="68"/>
      <c r="H38" s="33"/>
    </row>
    <row r="39" spans="1:8">
      <c r="A39" s="33"/>
      <c r="B39" s="37"/>
      <c r="C39" s="33"/>
      <c r="D39" s="33"/>
      <c r="E39" s="33"/>
      <c r="F39" s="33"/>
      <c r="G39" s="33"/>
      <c r="H39" s="33"/>
    </row>
    <row r="40" spans="1:8">
      <c r="A40" s="33"/>
      <c r="B40" s="32"/>
      <c r="C40" s="33"/>
      <c r="D40" s="33"/>
      <c r="E40" s="33"/>
      <c r="F40" s="33"/>
      <c r="G40" s="33"/>
      <c r="H40" s="33"/>
    </row>
    <row r="41" spans="1:8">
      <c r="A41" s="33"/>
      <c r="B41" s="32"/>
      <c r="C41" s="33"/>
      <c r="D41" s="33"/>
      <c r="E41" s="33"/>
      <c r="F41" s="33"/>
      <c r="G41" s="33"/>
      <c r="H41" s="33"/>
    </row>
    <row r="42" spans="1:8">
      <c r="A42" s="33"/>
      <c r="B42" s="32"/>
      <c r="C42" s="33"/>
      <c r="D42" s="33"/>
      <c r="E42" s="33"/>
      <c r="F42" s="33"/>
      <c r="G42" s="33"/>
      <c r="H42" s="33"/>
    </row>
    <row r="43" spans="1:8">
      <c r="A43" s="33"/>
      <c r="B43" s="40"/>
      <c r="C43" s="33"/>
      <c r="D43" s="33"/>
      <c r="E43" s="1734" t="s">
        <v>1683</v>
      </c>
      <c r="F43" s="1734">
        <v>2</v>
      </c>
      <c r="G43" s="33"/>
      <c r="H43" s="33"/>
    </row>
    <row r="44" spans="1:8">
      <c r="A44" s="1236">
        <v>2</v>
      </c>
      <c r="B44" s="665"/>
      <c r="C44" s="1197" t="s">
        <v>806</v>
      </c>
      <c r="D44" s="1191" t="s">
        <v>807</v>
      </c>
      <c r="E44" s="655" t="s">
        <v>74</v>
      </c>
      <c r="F44" s="552"/>
      <c r="G44"/>
      <c r="H44"/>
    </row>
    <row r="45" spans="1:8">
      <c r="A45" s="33"/>
      <c r="B45" s="1166" t="s">
        <v>1099</v>
      </c>
      <c r="C45" s="552" t="s">
        <v>996</v>
      </c>
      <c r="D45" s="552" t="s">
        <v>890</v>
      </c>
      <c r="E45" s="552"/>
      <c r="F45" s="222"/>
      <c r="G45"/>
      <c r="H45"/>
    </row>
    <row r="46" spans="1:8">
      <c r="A46" s="33"/>
      <c r="B46" s="694"/>
      <c r="C46" s="695" t="s">
        <v>27</v>
      </c>
      <c r="D46" s="695" t="s">
        <v>27</v>
      </c>
      <c r="E46" s="358"/>
      <c r="F46" s="222" t="s">
        <v>111</v>
      </c>
      <c r="G46"/>
      <c r="H46"/>
    </row>
    <row r="47" spans="1:8">
      <c r="A47" s="33"/>
      <c r="B47" s="696"/>
      <c r="C47" s="358" t="s">
        <v>76</v>
      </c>
      <c r="D47" s="358" t="s">
        <v>76</v>
      </c>
      <c r="E47" s="1095" t="s">
        <v>75</v>
      </c>
      <c r="F47" s="358" t="s">
        <v>112</v>
      </c>
      <c r="G47"/>
      <c r="H47"/>
    </row>
    <row r="48" spans="1:8" ht="21" customHeight="1">
      <c r="A48" s="33"/>
      <c r="B48" s="689" t="s">
        <v>1369</v>
      </c>
      <c r="C48" s="697"/>
      <c r="D48" s="697"/>
      <c r="E48" s="698"/>
      <c r="F48" s="664"/>
      <c r="G48"/>
      <c r="H48"/>
    </row>
    <row r="49" spans="1:8" ht="33.75" customHeight="1">
      <c r="A49" s="858"/>
      <c r="B49" s="825" t="s">
        <v>977</v>
      </c>
      <c r="C49" s="649"/>
      <c r="D49" s="647"/>
      <c r="E49" s="654">
        <v>100</v>
      </c>
      <c r="F49" s="664" t="s">
        <v>141</v>
      </c>
      <c r="G49"/>
      <c r="H49"/>
    </row>
    <row r="50" spans="1:8" s="878" customFormat="1" ht="21.75" customHeight="1">
      <c r="A50" s="858"/>
      <c r="B50" s="781" t="s">
        <v>973</v>
      </c>
      <c r="C50" s="649"/>
      <c r="D50" s="880"/>
      <c r="E50" s="867" t="s">
        <v>206</v>
      </c>
      <c r="F50" s="664" t="s">
        <v>141</v>
      </c>
    </row>
    <row r="51" spans="1:8" ht="21" customHeight="1" thickBot="1">
      <c r="A51" s="858"/>
      <c r="B51" s="781" t="s">
        <v>974</v>
      </c>
      <c r="C51" s="649"/>
      <c r="D51" s="647"/>
      <c r="E51" s="654" t="s">
        <v>720</v>
      </c>
      <c r="F51" s="664" t="s">
        <v>141</v>
      </c>
      <c r="G51"/>
      <c r="H51"/>
    </row>
    <row r="52" spans="1:8" ht="21" customHeight="1">
      <c r="A52" s="33"/>
      <c r="B52" s="669" t="s">
        <v>32</v>
      </c>
      <c r="C52" s="351">
        <f>SUM(C49:C51)</f>
        <v>0</v>
      </c>
      <c r="D52" s="351">
        <f>SUM(D49:D51)</f>
        <v>0</v>
      </c>
      <c r="E52" s="654">
        <v>110</v>
      </c>
      <c r="F52" s="664" t="s">
        <v>141</v>
      </c>
      <c r="G52"/>
      <c r="H52"/>
    </row>
    <row r="53" spans="1:8" ht="21" customHeight="1">
      <c r="A53" s="33"/>
      <c r="B53" s="689" t="s">
        <v>972</v>
      </c>
      <c r="C53" s="697"/>
      <c r="D53" s="697"/>
      <c r="E53" s="698"/>
      <c r="F53" s="664"/>
      <c r="G53"/>
      <c r="H53"/>
    </row>
    <row r="54" spans="1:8" ht="21" customHeight="1">
      <c r="A54" s="129"/>
      <c r="B54" s="699" t="s">
        <v>1487</v>
      </c>
      <c r="C54" s="697"/>
      <c r="D54" s="697"/>
      <c r="E54" s="698"/>
      <c r="F54" s="664"/>
      <c r="G54"/>
      <c r="H54"/>
    </row>
    <row r="55" spans="1:8" ht="21" customHeight="1">
      <c r="A55" s="33"/>
      <c r="B55" s="700" t="s">
        <v>165</v>
      </c>
      <c r="C55" s="649"/>
      <c r="D55" s="647"/>
      <c r="E55" s="654">
        <v>115</v>
      </c>
      <c r="F55" s="664" t="s">
        <v>141</v>
      </c>
      <c r="G55"/>
      <c r="H55"/>
    </row>
    <row r="56" spans="1:8" ht="21" customHeight="1">
      <c r="A56" s="33"/>
      <c r="B56" s="700" t="s">
        <v>166</v>
      </c>
      <c r="C56" s="649"/>
      <c r="D56" s="647"/>
      <c r="E56" s="654">
        <v>120</v>
      </c>
      <c r="F56" s="664" t="s">
        <v>141</v>
      </c>
      <c r="G56"/>
      <c r="H56"/>
    </row>
    <row r="57" spans="1:8" ht="21" customHeight="1" thickBot="1">
      <c r="A57" s="33"/>
      <c r="B57" s="700" t="s">
        <v>167</v>
      </c>
      <c r="C57" s="649"/>
      <c r="D57" s="647"/>
      <c r="E57" s="654">
        <v>125</v>
      </c>
      <c r="F57" s="664" t="s">
        <v>141</v>
      </c>
      <c r="G57"/>
      <c r="H57"/>
    </row>
    <row r="58" spans="1:8" ht="21" customHeight="1">
      <c r="A58" s="129"/>
      <c r="B58" s="701" t="s">
        <v>827</v>
      </c>
      <c r="C58" s="351">
        <f>SUM(C55:C57)</f>
        <v>0</v>
      </c>
      <c r="D58" s="351">
        <f>SUM(D55:D57)</f>
        <v>0</v>
      </c>
      <c r="E58" s="654">
        <v>140</v>
      </c>
      <c r="F58" s="664" t="s">
        <v>141</v>
      </c>
      <c r="G58"/>
      <c r="H58"/>
    </row>
    <row r="59" spans="1:8" ht="21" customHeight="1">
      <c r="A59" s="129"/>
      <c r="B59" s="699" t="s">
        <v>1488</v>
      </c>
      <c r="C59" s="697"/>
      <c r="D59" s="697"/>
      <c r="E59" s="698"/>
      <c r="F59" s="664"/>
      <c r="G59"/>
      <c r="H59"/>
    </row>
    <row r="60" spans="1:8" ht="21" customHeight="1">
      <c r="A60" s="129"/>
      <c r="B60" s="700" t="s">
        <v>165</v>
      </c>
      <c r="C60" s="649"/>
      <c r="D60" s="647"/>
      <c r="E60" s="654">
        <v>150</v>
      </c>
      <c r="F60" s="664" t="s">
        <v>141</v>
      </c>
      <c r="G60"/>
      <c r="H60"/>
    </row>
    <row r="61" spans="1:8" ht="21" customHeight="1">
      <c r="A61" s="129"/>
      <c r="B61" s="700" t="s">
        <v>166</v>
      </c>
      <c r="C61" s="649"/>
      <c r="D61" s="647"/>
      <c r="E61" s="654">
        <v>160</v>
      </c>
      <c r="F61" s="664" t="s">
        <v>141</v>
      </c>
      <c r="G61"/>
      <c r="H61"/>
    </row>
    <row r="62" spans="1:8" ht="21" customHeight="1" thickBot="1">
      <c r="A62" s="129"/>
      <c r="B62" s="700" t="s">
        <v>167</v>
      </c>
      <c r="C62" s="649"/>
      <c r="D62" s="647"/>
      <c r="E62" s="654">
        <v>170</v>
      </c>
      <c r="F62" s="664" t="s">
        <v>141</v>
      </c>
      <c r="G62"/>
      <c r="H62"/>
    </row>
    <row r="63" spans="1:8" ht="21" customHeight="1">
      <c r="A63" s="129"/>
      <c r="B63" s="701" t="s">
        <v>827</v>
      </c>
      <c r="C63" s="351">
        <f>SUM(C60:C62)</f>
        <v>0</v>
      </c>
      <c r="D63" s="351">
        <f t="shared" ref="D63" si="0">SUM(D60:D62)</f>
        <v>0</v>
      </c>
      <c r="E63" s="654">
        <v>180</v>
      </c>
      <c r="F63" s="664" t="s">
        <v>141</v>
      </c>
      <c r="G63"/>
      <c r="H63"/>
    </row>
    <row r="64" spans="1:8" ht="21" customHeight="1">
      <c r="A64" s="129"/>
      <c r="B64" s="699" t="s">
        <v>1489</v>
      </c>
      <c r="C64" s="697"/>
      <c r="D64" s="697"/>
      <c r="E64" s="698"/>
      <c r="F64" s="664"/>
      <c r="G64"/>
      <c r="H64"/>
    </row>
    <row r="65" spans="1:8" ht="21" customHeight="1">
      <c r="A65" s="129"/>
      <c r="B65" s="700" t="s">
        <v>165</v>
      </c>
      <c r="C65" s="649"/>
      <c r="D65" s="647"/>
      <c r="E65" s="654">
        <v>190</v>
      </c>
      <c r="F65" s="664" t="s">
        <v>141</v>
      </c>
      <c r="G65"/>
      <c r="H65"/>
    </row>
    <row r="66" spans="1:8" ht="21" customHeight="1">
      <c r="A66" s="129"/>
      <c r="B66" s="700" t="s">
        <v>166</v>
      </c>
      <c r="C66" s="649"/>
      <c r="D66" s="647"/>
      <c r="E66" s="654">
        <v>200</v>
      </c>
      <c r="F66" s="664" t="s">
        <v>141</v>
      </c>
      <c r="G66"/>
      <c r="H66"/>
    </row>
    <row r="67" spans="1:8" ht="21" customHeight="1" thickBot="1">
      <c r="A67" s="129"/>
      <c r="B67" s="700" t="s">
        <v>167</v>
      </c>
      <c r="C67" s="649"/>
      <c r="D67" s="647"/>
      <c r="E67" s="654">
        <v>210</v>
      </c>
      <c r="F67" s="664" t="s">
        <v>141</v>
      </c>
      <c r="G67"/>
      <c r="H67"/>
    </row>
    <row r="68" spans="1:8" ht="21" customHeight="1" thickBot="1">
      <c r="A68" s="129"/>
      <c r="B68" s="701" t="s">
        <v>827</v>
      </c>
      <c r="C68" s="351">
        <f>SUM(C65:C67)</f>
        <v>0</v>
      </c>
      <c r="D68" s="351">
        <f t="shared" ref="D68" si="1">SUM(D65:D67)</f>
        <v>0</v>
      </c>
      <c r="E68" s="654" t="s">
        <v>222</v>
      </c>
      <c r="F68" s="664" t="s">
        <v>141</v>
      </c>
      <c r="G68"/>
      <c r="H68"/>
    </row>
    <row r="69" spans="1:8" ht="21" customHeight="1">
      <c r="A69" s="33"/>
      <c r="B69" s="702" t="s">
        <v>262</v>
      </c>
      <c r="C69" s="351">
        <f>C58+C63+C68</f>
        <v>0</v>
      </c>
      <c r="D69" s="351">
        <f>D58+D63+D68</f>
        <v>0</v>
      </c>
      <c r="E69" s="654">
        <v>130</v>
      </c>
      <c r="F69" s="664" t="s">
        <v>141</v>
      </c>
      <c r="G69"/>
      <c r="H69"/>
    </row>
    <row r="70" spans="1:8">
      <c r="A70" s="33"/>
      <c r="B70" s="37"/>
      <c r="C70" s="33"/>
      <c r="D70" s="33"/>
      <c r="E70" s="33"/>
      <c r="F70" s="33"/>
      <c r="G70" s="33"/>
      <c r="H70" s="33"/>
    </row>
    <row r="71" spans="1:8">
      <c r="A71" s="33"/>
      <c r="B71" s="37"/>
      <c r="C71" s="33"/>
      <c r="D71" s="33"/>
      <c r="E71" s="33"/>
      <c r="F71" s="33"/>
      <c r="G71" s="33"/>
      <c r="H71" s="33"/>
    </row>
  </sheetData>
  <sheetProtection password="D5A2" sheet="1" objects="1" scenarios="1"/>
  <dataConsolidate/>
  <customSheetViews>
    <customSheetView guid="{E4F26FFA-5313-49C9-9365-CBA576C57791}" scale="85" showGridLines="0" fitToPage="1" showRuler="0" topLeftCell="A25">
      <selection activeCell="D45" sqref="D45"/>
      <pageMargins left="0.74803149606299213" right="0.74803149606299213" top="0.98425196850393704" bottom="0.98425196850393704" header="0.51181102362204722" footer="0.51181102362204722"/>
      <pageSetup paperSize="9" scale="70" orientation="portrait" horizontalDpi="300" verticalDpi="300" r:id="rId1"/>
      <headerFooter alignWithMargins="0"/>
    </customSheetView>
  </customSheetViews>
  <phoneticPr fontId="0" type="noConversion"/>
  <printOptions gridLinesSet="0"/>
  <pageMargins left="0.74803149606299213" right="0.35433070866141736" top="0.35433070866141736" bottom="0.39370078740157483" header="0.19685039370078741" footer="0.19685039370078741"/>
  <pageSetup paperSize="9" fitToHeight="0" orientation="landscape" horizontalDpi="300" verticalDpi="300" r:id="rId2"/>
  <headerFooter alignWithMargins="0"/>
  <ignoredErrors>
    <ignoredError sqref="D40:E40 F70 C47 C52 C11:C1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1">
    <pageSetUpPr fitToPage="1"/>
  </sheetPr>
  <dimension ref="A1:I83"/>
  <sheetViews>
    <sheetView showGridLines="0" zoomScale="80" zoomScaleNormal="80" workbookViewId="0">
      <selection activeCell="B4" sqref="B4"/>
    </sheetView>
  </sheetViews>
  <sheetFormatPr defaultColWidth="10.7109375" defaultRowHeight="12.75"/>
  <cols>
    <col min="1" max="1" width="4.5703125" style="20" customWidth="1"/>
    <col min="2" max="2" width="51.140625" style="15" customWidth="1"/>
    <col min="3" max="3" width="13.140625" style="20" customWidth="1"/>
    <col min="4" max="4" width="12.85546875" style="20" bestFit="1" customWidth="1"/>
    <col min="5" max="5" width="13.140625" style="20" bestFit="1" customWidth="1"/>
    <col min="6" max="6" width="12.85546875" style="20" bestFit="1" customWidth="1"/>
    <col min="7" max="7" width="13.140625" style="1000" customWidth="1"/>
    <col min="8" max="8" width="13.140625" style="20" bestFit="1" customWidth="1"/>
    <col min="9" max="11" width="13" style="20" customWidth="1"/>
    <col min="12" max="16384" width="10.7109375" style="20"/>
  </cols>
  <sheetData>
    <row r="1" spans="1:9" ht="15.75">
      <c r="A1" s="32"/>
      <c r="B1" s="1257" t="s">
        <v>1138</v>
      </c>
      <c r="C1" s="32"/>
      <c r="D1" s="32"/>
      <c r="E1" s="32"/>
      <c r="F1" s="32"/>
      <c r="G1" s="1003"/>
      <c r="H1" s="32"/>
      <c r="I1" s="32"/>
    </row>
    <row r="2" spans="1:9">
      <c r="A2" s="32"/>
      <c r="B2" s="70"/>
      <c r="C2" s="32"/>
      <c r="D2" s="32"/>
      <c r="E2" s="32"/>
      <c r="F2" s="32"/>
      <c r="G2" s="1090"/>
      <c r="H2"/>
      <c r="I2" s="32"/>
    </row>
    <row r="3" spans="1:9">
      <c r="A3" s="32"/>
      <c r="B3" s="43" t="s">
        <v>1506</v>
      </c>
      <c r="C3" s="32"/>
      <c r="D3" s="32"/>
      <c r="E3" s="32"/>
      <c r="F3" s="32"/>
      <c r="G3" s="1090"/>
      <c r="H3"/>
      <c r="I3" s="32"/>
    </row>
    <row r="4" spans="1:9">
      <c r="A4" s="32"/>
      <c r="B4" s="100" t="s">
        <v>1323</v>
      </c>
      <c r="C4" s="32"/>
      <c r="D4" s="32"/>
      <c r="E4" s="32"/>
      <c r="F4" s="32"/>
      <c r="G4" s="1090"/>
      <c r="H4"/>
      <c r="I4" s="32"/>
    </row>
    <row r="5" spans="1:9">
      <c r="A5" s="32"/>
      <c r="B5" s="97" t="s">
        <v>765</v>
      </c>
      <c r="C5" s="32"/>
      <c r="D5" s="32"/>
      <c r="E5" s="32"/>
      <c r="F5" s="32"/>
      <c r="G5" s="1003"/>
      <c r="H5" s="32"/>
      <c r="I5" s="32"/>
    </row>
    <row r="6" spans="1:9">
      <c r="A6" s="32"/>
      <c r="B6" s="97" t="s">
        <v>1507</v>
      </c>
      <c r="C6" s="32"/>
      <c r="D6" s="32"/>
      <c r="E6" s="32"/>
      <c r="F6" s="32"/>
      <c r="G6" s="1003"/>
      <c r="H6" s="32"/>
      <c r="I6" s="32"/>
    </row>
    <row r="7" spans="1:9">
      <c r="A7" s="32"/>
      <c r="B7" s="97" t="s">
        <v>1508</v>
      </c>
      <c r="C7" s="32"/>
      <c r="D7" s="32"/>
      <c r="E7" s="32"/>
      <c r="F7" s="32"/>
      <c r="G7" s="1003"/>
      <c r="H7" s="32"/>
      <c r="I7" s="32"/>
    </row>
    <row r="8" spans="1:9">
      <c r="A8" s="32"/>
      <c r="B8" s="32"/>
      <c r="C8" s="32"/>
      <c r="D8" s="32"/>
      <c r="E8" s="32"/>
      <c r="F8" s="32"/>
      <c r="G8" s="1003"/>
      <c r="H8" s="32"/>
      <c r="I8" s="32"/>
    </row>
    <row r="9" spans="1:9">
      <c r="A9" s="32"/>
      <c r="B9" s="43" t="s">
        <v>42</v>
      </c>
      <c r="C9" s="32"/>
      <c r="D9" s="32"/>
      <c r="E9" s="32"/>
      <c r="F9" s="32"/>
      <c r="G9" s="1003"/>
      <c r="H9" s="32"/>
      <c r="I9" s="32"/>
    </row>
    <row r="10" spans="1:9">
      <c r="A10" s="32"/>
      <c r="B10" s="40"/>
      <c r="C10" s="32"/>
      <c r="D10" s="32"/>
      <c r="E10" s="1734" t="s">
        <v>1683</v>
      </c>
      <c r="F10" s="1734">
        <v>1</v>
      </c>
      <c r="G10" s="132"/>
      <c r="H10" s="132"/>
      <c r="I10" s="32"/>
    </row>
    <row r="11" spans="1:9">
      <c r="A11" s="1235">
        <v>1</v>
      </c>
      <c r="B11" s="1355"/>
      <c r="C11" s="1314" t="s">
        <v>339</v>
      </c>
      <c r="D11" s="1315" t="s">
        <v>342</v>
      </c>
      <c r="E11" s="1314" t="s">
        <v>74</v>
      </c>
      <c r="F11" s="767"/>
      <c r="G11" s="20"/>
    </row>
    <row r="12" spans="1:9" s="14" customFormat="1">
      <c r="A12" s="32"/>
      <c r="B12" s="1152" t="s">
        <v>1299</v>
      </c>
      <c r="C12" s="1356" t="s">
        <v>996</v>
      </c>
      <c r="D12" s="1356" t="s">
        <v>890</v>
      </c>
      <c r="E12" s="1357"/>
      <c r="F12" s="1358"/>
    </row>
    <row r="13" spans="1:9" ht="45" customHeight="1">
      <c r="A13" s="32"/>
      <c r="B13" s="1359" t="s">
        <v>85</v>
      </c>
      <c r="C13" s="1348" t="s">
        <v>27</v>
      </c>
      <c r="D13" s="952" t="s">
        <v>94</v>
      </c>
      <c r="E13" s="668"/>
      <c r="F13" s="1358" t="s">
        <v>111</v>
      </c>
      <c r="G13" s="20"/>
    </row>
    <row r="14" spans="1:9">
      <c r="A14" s="32"/>
      <c r="B14" s="1360"/>
      <c r="C14" s="1220" t="s">
        <v>76</v>
      </c>
      <c r="D14" s="1220" t="s">
        <v>76</v>
      </c>
      <c r="E14" s="867" t="s">
        <v>75</v>
      </c>
      <c r="F14" s="396" t="s">
        <v>112</v>
      </c>
      <c r="G14" s="20"/>
    </row>
    <row r="15" spans="1:9" ht="18.75" customHeight="1">
      <c r="A15" s="32"/>
      <c r="B15" s="438" t="s">
        <v>57</v>
      </c>
      <c r="C15" s="716"/>
      <c r="D15" s="880"/>
      <c r="E15" s="1269">
        <v>100</v>
      </c>
      <c r="F15" s="1361" t="s">
        <v>77</v>
      </c>
      <c r="G15" s="20"/>
    </row>
    <row r="16" spans="1:9" ht="18.75" customHeight="1">
      <c r="A16" s="32"/>
      <c r="B16" s="438" t="s">
        <v>110</v>
      </c>
      <c r="C16" s="716"/>
      <c r="D16" s="880"/>
      <c r="E16" s="867" t="s">
        <v>206</v>
      </c>
      <c r="F16" s="1261" t="s">
        <v>77</v>
      </c>
      <c r="G16" s="20"/>
    </row>
    <row r="17" spans="1:7" ht="18.75" customHeight="1">
      <c r="A17" s="32"/>
      <c r="B17" s="438" t="s">
        <v>1060</v>
      </c>
      <c r="C17" s="716"/>
      <c r="D17" s="880"/>
      <c r="E17" s="867" t="s">
        <v>1128</v>
      </c>
      <c r="F17" s="1261" t="s">
        <v>77</v>
      </c>
      <c r="G17" s="20"/>
    </row>
    <row r="18" spans="1:7" ht="18.75" customHeight="1">
      <c r="A18" s="32"/>
      <c r="B18" s="438" t="s">
        <v>1370</v>
      </c>
      <c r="C18" s="716"/>
      <c r="D18" s="880"/>
      <c r="E18" s="867" t="s">
        <v>26</v>
      </c>
      <c r="F18" s="1261" t="s">
        <v>77</v>
      </c>
      <c r="G18" s="20"/>
    </row>
    <row r="19" spans="1:7" ht="18.75" customHeight="1">
      <c r="A19" s="32"/>
      <c r="B19" s="438" t="s">
        <v>143</v>
      </c>
      <c r="C19" s="716"/>
      <c r="D19" s="880"/>
      <c r="E19" s="867" t="s">
        <v>208</v>
      </c>
      <c r="F19" s="1261" t="s">
        <v>77</v>
      </c>
      <c r="G19" s="20"/>
    </row>
    <row r="20" spans="1:7" ht="18.75" customHeight="1">
      <c r="A20" s="32"/>
      <c r="B20" s="438" t="s">
        <v>142</v>
      </c>
      <c r="C20" s="716"/>
      <c r="D20" s="880"/>
      <c r="E20" s="867" t="s">
        <v>2</v>
      </c>
      <c r="F20" s="1261" t="s">
        <v>77</v>
      </c>
      <c r="G20" s="20"/>
    </row>
    <row r="21" spans="1:7" ht="18.75" customHeight="1">
      <c r="A21" s="32"/>
      <c r="B21" s="438" t="s">
        <v>1371</v>
      </c>
      <c r="C21" s="716"/>
      <c r="D21" s="880"/>
      <c r="E21" s="867" t="s">
        <v>209</v>
      </c>
      <c r="F21" s="1361" t="s">
        <v>77</v>
      </c>
      <c r="G21" s="20"/>
    </row>
    <row r="22" spans="1:7" ht="18.75" customHeight="1">
      <c r="A22" s="32"/>
      <c r="B22" s="438" t="s">
        <v>53</v>
      </c>
      <c r="C22" s="716"/>
      <c r="D22" s="880"/>
      <c r="E22" s="867" t="s">
        <v>3</v>
      </c>
      <c r="F22" s="1261" t="s">
        <v>77</v>
      </c>
      <c r="G22" s="20"/>
    </row>
    <row r="23" spans="1:7" ht="18.75" customHeight="1">
      <c r="A23" s="32"/>
      <c r="B23" s="438" t="s">
        <v>1188</v>
      </c>
      <c r="C23" s="716"/>
      <c r="D23" s="880"/>
      <c r="E23" s="867" t="s">
        <v>210</v>
      </c>
      <c r="F23" s="1261" t="s">
        <v>77</v>
      </c>
      <c r="G23" s="20"/>
    </row>
    <row r="24" spans="1:7" ht="18.75" customHeight="1">
      <c r="A24" s="32"/>
      <c r="B24" s="438" t="s">
        <v>131</v>
      </c>
      <c r="C24" s="716"/>
      <c r="D24" s="880"/>
      <c r="E24" s="867" t="s">
        <v>4</v>
      </c>
      <c r="F24" s="1261" t="s">
        <v>77</v>
      </c>
      <c r="G24" s="20"/>
    </row>
    <row r="25" spans="1:7" ht="18.75" customHeight="1" thickBot="1">
      <c r="A25" s="32"/>
      <c r="B25" s="438" t="s">
        <v>1519</v>
      </c>
      <c r="C25" s="716"/>
      <c r="D25" s="880"/>
      <c r="E25" s="867" t="s">
        <v>211</v>
      </c>
      <c r="F25" s="1261" t="s">
        <v>77</v>
      </c>
      <c r="G25" s="20"/>
    </row>
    <row r="26" spans="1:7" ht="21.75" customHeight="1">
      <c r="A26" s="32"/>
      <c r="B26" s="1362" t="s">
        <v>263</v>
      </c>
      <c r="C26" s="351">
        <f t="shared" ref="C26" si="0">SUM(C15:C25)</f>
        <v>0</v>
      </c>
      <c r="D26" s="351">
        <f>SUM(D15:D25)</f>
        <v>0</v>
      </c>
      <c r="E26" s="867" t="s">
        <v>5</v>
      </c>
      <c r="F26" s="1363" t="s">
        <v>77</v>
      </c>
      <c r="G26" s="20"/>
    </row>
    <row r="27" spans="1:7" s="1000" customFormat="1" ht="22.5" customHeight="1">
      <c r="A27" s="1352"/>
      <c r="B27" s="1639" t="s">
        <v>1241</v>
      </c>
      <c r="C27" s="842"/>
      <c r="D27" s="842"/>
      <c r="E27" s="107"/>
      <c r="F27" s="1364"/>
    </row>
    <row r="28" spans="1:7" s="1000" customFormat="1" ht="22.5" customHeight="1">
      <c r="A28" s="1352"/>
      <c r="B28" s="1738" t="s">
        <v>1372</v>
      </c>
      <c r="C28" s="1743">
        <f>C26-C29</f>
        <v>0</v>
      </c>
      <c r="D28" s="1743">
        <f>D26-D29</f>
        <v>0</v>
      </c>
      <c r="E28" s="1739" t="s">
        <v>13</v>
      </c>
      <c r="F28" s="1740" t="s">
        <v>77</v>
      </c>
    </row>
    <row r="29" spans="1:7" s="1000" customFormat="1" ht="22.5" customHeight="1">
      <c r="A29" s="1352"/>
      <c r="B29" s="1744" t="s">
        <v>1373</v>
      </c>
      <c r="C29" s="1745"/>
      <c r="D29" s="1746"/>
      <c r="E29" s="1292" t="s">
        <v>215</v>
      </c>
      <c r="F29" s="1747" t="s">
        <v>77</v>
      </c>
      <c r="G29" s="1487"/>
    </row>
    <row r="30" spans="1:7" s="1000" customFormat="1" ht="22.5" customHeight="1">
      <c r="A30" s="1352"/>
      <c r="B30" s="1735"/>
      <c r="C30" s="1736"/>
      <c r="D30" s="1737"/>
      <c r="E30" s="1741"/>
      <c r="F30" s="1742"/>
      <c r="G30" s="1487"/>
    </row>
    <row r="31" spans="1:7" ht="26.25" customHeight="1">
      <c r="A31" s="128"/>
      <c r="B31" s="35"/>
      <c r="C31" s="129"/>
      <c r="D31" s="129"/>
      <c r="E31" s="1734" t="s">
        <v>1683</v>
      </c>
      <c r="F31" s="1734">
        <v>2</v>
      </c>
      <c r="G31" s="20"/>
    </row>
    <row r="32" spans="1:7">
      <c r="A32" s="1235">
        <v>2</v>
      </c>
      <c r="B32" s="802"/>
      <c r="C32" s="756" t="s">
        <v>339</v>
      </c>
      <c r="D32" s="1191" t="s">
        <v>342</v>
      </c>
      <c r="E32" s="756" t="s">
        <v>74</v>
      </c>
      <c r="F32" s="803"/>
      <c r="G32" s="20"/>
    </row>
    <row r="33" spans="1:7" ht="12.75" customHeight="1">
      <c r="A33" s="128"/>
      <c r="B33" s="1776" t="s">
        <v>30</v>
      </c>
      <c r="C33" s="821" t="s">
        <v>996</v>
      </c>
      <c r="D33" s="821" t="s">
        <v>890</v>
      </c>
      <c r="E33" s="822"/>
      <c r="F33" s="757"/>
      <c r="G33" s="20"/>
    </row>
    <row r="34" spans="1:7" ht="58.5" customHeight="1">
      <c r="A34" s="128"/>
      <c r="B34" s="1776"/>
      <c r="C34" s="359" t="s">
        <v>27</v>
      </c>
      <c r="D34" s="361" t="s">
        <v>94</v>
      </c>
      <c r="E34" s="414"/>
      <c r="F34" s="757" t="s">
        <v>111</v>
      </c>
      <c r="G34" s="20"/>
    </row>
    <row r="35" spans="1:7">
      <c r="A35" s="128"/>
      <c r="B35" s="693"/>
      <c r="C35" s="289" t="s">
        <v>76</v>
      </c>
      <c r="D35" s="289" t="s">
        <v>76</v>
      </c>
      <c r="E35" s="711" t="s">
        <v>75</v>
      </c>
      <c r="F35" s="396" t="s">
        <v>112</v>
      </c>
      <c r="G35" s="20"/>
    </row>
    <row r="36" spans="1:7" ht="18.75" customHeight="1">
      <c r="A36" s="128"/>
      <c r="B36" s="727" t="s">
        <v>90</v>
      </c>
      <c r="C36" s="716"/>
      <c r="D36" s="1089"/>
      <c r="E36" s="260" t="s">
        <v>217</v>
      </c>
      <c r="F36" s="834" t="s">
        <v>77</v>
      </c>
      <c r="G36" s="20"/>
    </row>
    <row r="37" spans="1:7" ht="18.75" customHeight="1">
      <c r="A37" s="128"/>
      <c r="B37" s="727" t="s">
        <v>89</v>
      </c>
      <c r="C37" s="716"/>
      <c r="D37" s="1089"/>
      <c r="E37" s="711" t="s">
        <v>218</v>
      </c>
      <c r="F37" s="195" t="s">
        <v>77</v>
      </c>
      <c r="G37" s="20"/>
    </row>
    <row r="38" spans="1:7" ht="39" customHeight="1">
      <c r="A38" s="128"/>
      <c r="B38" s="825" t="s">
        <v>1331</v>
      </c>
      <c r="C38" s="716"/>
      <c r="D38" s="1089"/>
      <c r="E38" s="711" t="s">
        <v>756</v>
      </c>
      <c r="F38" s="195" t="s">
        <v>77</v>
      </c>
      <c r="G38" s="20"/>
    </row>
    <row r="39" spans="1:7" s="127" customFormat="1" ht="33" customHeight="1">
      <c r="A39" s="857"/>
      <c r="B39" s="894" t="s">
        <v>1333</v>
      </c>
      <c r="C39" s="716"/>
      <c r="D39" s="1089"/>
      <c r="E39" s="867" t="s">
        <v>952</v>
      </c>
      <c r="F39" s="883" t="s">
        <v>141</v>
      </c>
    </row>
    <row r="40" spans="1:7" s="127" customFormat="1" ht="33" customHeight="1">
      <c r="A40" s="128"/>
      <c r="B40" s="825" t="s">
        <v>958</v>
      </c>
      <c r="C40" s="716"/>
      <c r="D40" s="1089"/>
      <c r="E40" s="711" t="s">
        <v>757</v>
      </c>
      <c r="F40" s="195" t="s">
        <v>77</v>
      </c>
    </row>
    <row r="41" spans="1:7" s="127" customFormat="1" ht="42.75" customHeight="1">
      <c r="A41" s="857"/>
      <c r="B41" s="895" t="s">
        <v>1332</v>
      </c>
      <c r="C41" s="716"/>
      <c r="D41" s="1089"/>
      <c r="E41" s="867" t="s">
        <v>220</v>
      </c>
      <c r="F41" s="883" t="s">
        <v>141</v>
      </c>
    </row>
    <row r="42" spans="1:7" s="127" customFormat="1" ht="33" customHeight="1">
      <c r="A42" s="857"/>
      <c r="B42" s="895" t="s">
        <v>1334</v>
      </c>
      <c r="C42" s="716"/>
      <c r="D42" s="1089"/>
      <c r="E42" s="867" t="s">
        <v>886</v>
      </c>
      <c r="F42" s="883" t="s">
        <v>141</v>
      </c>
    </row>
    <row r="43" spans="1:7" ht="30" customHeight="1">
      <c r="A43" s="128"/>
      <c r="B43" s="896" t="s">
        <v>959</v>
      </c>
      <c r="C43" s="716"/>
      <c r="D43" s="1089"/>
      <c r="E43" s="711" t="s">
        <v>903</v>
      </c>
      <c r="F43" s="195" t="s">
        <v>77</v>
      </c>
      <c r="G43" s="20"/>
    </row>
    <row r="44" spans="1:7" ht="18.75" customHeight="1">
      <c r="A44" s="128"/>
      <c r="B44" s="265" t="s">
        <v>113</v>
      </c>
      <c r="C44" s="716"/>
      <c r="D44" s="1089"/>
      <c r="E44" s="711" t="s">
        <v>7</v>
      </c>
      <c r="F44" s="195" t="s">
        <v>77</v>
      </c>
      <c r="G44" s="20"/>
    </row>
    <row r="45" spans="1:7" s="127" customFormat="1" ht="18.75" customHeight="1">
      <c r="A45" s="128"/>
      <c r="B45" s="826" t="s">
        <v>28</v>
      </c>
      <c r="C45" s="716"/>
      <c r="D45" s="1089"/>
      <c r="E45" s="711" t="s">
        <v>775</v>
      </c>
      <c r="F45" s="195" t="s">
        <v>77</v>
      </c>
    </row>
    <row r="46" spans="1:7" ht="18.75" customHeight="1">
      <c r="A46" s="128"/>
      <c r="B46" s="781" t="s">
        <v>132</v>
      </c>
      <c r="C46" s="716"/>
      <c r="D46" s="1089"/>
      <c r="E46" s="711" t="s">
        <v>221</v>
      </c>
      <c r="F46" s="195" t="s">
        <v>77</v>
      </c>
      <c r="G46" s="20"/>
    </row>
    <row r="47" spans="1:7" ht="18.75" customHeight="1">
      <c r="A47" s="128"/>
      <c r="B47" s="781" t="s">
        <v>133</v>
      </c>
      <c r="C47" s="716"/>
      <c r="D47" s="1089"/>
      <c r="E47" s="711" t="s">
        <v>222</v>
      </c>
      <c r="F47" s="195" t="s">
        <v>77</v>
      </c>
      <c r="G47" s="20"/>
    </row>
    <row r="48" spans="1:7" ht="18.75" customHeight="1">
      <c r="A48" s="128"/>
      <c r="B48" s="781" t="s">
        <v>135</v>
      </c>
      <c r="C48" s="716"/>
      <c r="D48" s="1089"/>
      <c r="E48" s="711" t="s">
        <v>223</v>
      </c>
      <c r="F48" s="195" t="s">
        <v>77</v>
      </c>
      <c r="G48" s="20"/>
    </row>
    <row r="49" spans="1:7" ht="18.75" customHeight="1">
      <c r="A49" s="128"/>
      <c r="B49" s="781" t="s">
        <v>114</v>
      </c>
      <c r="C49" s="716"/>
      <c r="D49" s="1089"/>
      <c r="E49" s="711" t="s">
        <v>224</v>
      </c>
      <c r="F49" s="195" t="s">
        <v>77</v>
      </c>
      <c r="G49" s="20"/>
    </row>
    <row r="50" spans="1:7" ht="18.75" customHeight="1">
      <c r="A50" s="128"/>
      <c r="B50" s="781" t="s">
        <v>799</v>
      </c>
      <c r="C50" s="716"/>
      <c r="D50" s="1089"/>
      <c r="E50" s="711" t="s">
        <v>225</v>
      </c>
      <c r="F50" s="829" t="s">
        <v>77</v>
      </c>
      <c r="G50" s="20"/>
    </row>
    <row r="51" spans="1:7" ht="18.75" customHeight="1">
      <c r="A51" s="128"/>
      <c r="B51" s="781" t="s">
        <v>159</v>
      </c>
      <c r="C51" s="1672">
        <f>'17. AHFS'!C19</f>
        <v>0</v>
      </c>
      <c r="D51" s="1672">
        <f>'17. AHFS'!C36</f>
        <v>0</v>
      </c>
      <c r="E51" s="711" t="s">
        <v>226</v>
      </c>
      <c r="F51" s="195" t="s">
        <v>77</v>
      </c>
      <c r="G51" s="20"/>
    </row>
    <row r="52" spans="1:7" ht="18.75" customHeight="1">
      <c r="A52" s="128"/>
      <c r="B52" s="781" t="s">
        <v>269</v>
      </c>
      <c r="C52" s="721">
        <f>'14. PPE'!C38+'14. PPE'!C39</f>
        <v>0</v>
      </c>
      <c r="D52" s="1092">
        <f>'14. PPE'!C79+'14. PPE'!C80</f>
        <v>0</v>
      </c>
      <c r="E52" s="711" t="s">
        <v>652</v>
      </c>
      <c r="F52" s="195" t="s">
        <v>141</v>
      </c>
      <c r="G52" s="20"/>
    </row>
    <row r="53" spans="1:7" s="127" customFormat="1" ht="18.75" customHeight="1">
      <c r="A53" s="128"/>
      <c r="B53" s="781" t="s">
        <v>265</v>
      </c>
      <c r="C53" s="721">
        <f>'13. Intangibles'!C38+'13. Intangibles'!C39</f>
        <v>0</v>
      </c>
      <c r="D53" s="1092">
        <f>'13. Intangibles'!C79+'13. Intangibles'!C80</f>
        <v>0</v>
      </c>
      <c r="E53" s="711" t="s">
        <v>653</v>
      </c>
      <c r="F53" s="195" t="s">
        <v>141</v>
      </c>
    </row>
    <row r="54" spans="1:7" s="127" customFormat="1" ht="18.75" customHeight="1">
      <c r="A54" s="128"/>
      <c r="B54" s="826" t="s">
        <v>769</v>
      </c>
      <c r="C54" s="411"/>
      <c r="D54" s="411"/>
      <c r="E54" s="711" t="s">
        <v>776</v>
      </c>
      <c r="F54" s="195" t="s">
        <v>141</v>
      </c>
    </row>
    <row r="55" spans="1:7" s="127" customFormat="1" ht="18.75" customHeight="1">
      <c r="A55" s="128"/>
      <c r="B55" s="826" t="s">
        <v>770</v>
      </c>
      <c r="C55" s="716"/>
      <c r="D55" s="1089"/>
      <c r="E55" s="711" t="s">
        <v>777</v>
      </c>
      <c r="F55" s="195" t="s">
        <v>141</v>
      </c>
    </row>
    <row r="56" spans="1:7" s="1000" customFormat="1" ht="33" customHeight="1">
      <c r="A56" s="1003"/>
      <c r="B56" s="989" t="s">
        <v>1374</v>
      </c>
      <c r="C56" s="716"/>
      <c r="D56" s="1089"/>
      <c r="E56" s="966" t="s">
        <v>1026</v>
      </c>
      <c r="F56" s="1015" t="s">
        <v>141</v>
      </c>
    </row>
    <row r="57" spans="1:7" s="127" customFormat="1" ht="18.75" customHeight="1">
      <c r="A57" s="857"/>
      <c r="B57" s="781" t="s">
        <v>965</v>
      </c>
      <c r="C57" s="716"/>
      <c r="D57" s="1089"/>
      <c r="E57" s="711" t="s">
        <v>227</v>
      </c>
      <c r="F57" s="195" t="s">
        <v>141</v>
      </c>
    </row>
    <row r="58" spans="1:7" ht="18.75" customHeight="1">
      <c r="A58" s="857"/>
      <c r="B58" s="781" t="s">
        <v>966</v>
      </c>
      <c r="C58" s="716"/>
      <c r="D58" s="1089"/>
      <c r="E58" s="831" t="s">
        <v>778</v>
      </c>
      <c r="F58" s="386" t="s">
        <v>141</v>
      </c>
      <c r="G58" s="173"/>
    </row>
    <row r="59" spans="1:7" s="127" customFormat="1" ht="29.25" customHeight="1">
      <c r="A59" s="857"/>
      <c r="B59" s="825" t="s">
        <v>977</v>
      </c>
      <c r="C59" s="1672">
        <f>'5. Op Inc (nature)'!C49</f>
        <v>0</v>
      </c>
      <c r="D59" s="1091">
        <f>'5. Op Inc (nature)'!D49</f>
        <v>0</v>
      </c>
      <c r="E59" s="867" t="s">
        <v>967</v>
      </c>
      <c r="F59" s="386" t="s">
        <v>141</v>
      </c>
      <c r="G59" s="886"/>
    </row>
    <row r="60" spans="1:7" s="127" customFormat="1" ht="18.75" customHeight="1">
      <c r="A60" s="857"/>
      <c r="B60" s="781" t="s">
        <v>973</v>
      </c>
      <c r="C60" s="1672">
        <f>'5. Op Inc (nature)'!C50</f>
        <v>0</v>
      </c>
      <c r="D60" s="1091">
        <f>'5. Op Inc (nature)'!D50</f>
        <v>0</v>
      </c>
      <c r="E60" s="867" t="s">
        <v>975</v>
      </c>
      <c r="F60" s="386" t="s">
        <v>141</v>
      </c>
      <c r="G60" s="886"/>
    </row>
    <row r="61" spans="1:7" s="127" customFormat="1" ht="18.75" customHeight="1">
      <c r="A61" s="857"/>
      <c r="B61" s="781" t="s">
        <v>974</v>
      </c>
      <c r="C61" s="1672">
        <f>'5. Op Inc (nature)'!C51</f>
        <v>0</v>
      </c>
      <c r="D61" s="1091">
        <f>'5. Op Inc (nature)'!D51</f>
        <v>0</v>
      </c>
      <c r="E61" s="867" t="s">
        <v>976</v>
      </c>
      <c r="F61" s="386" t="s">
        <v>141</v>
      </c>
      <c r="G61" s="886"/>
    </row>
    <row r="62" spans="1:7" ht="18.75" customHeight="1">
      <c r="A62" s="857"/>
      <c r="B62" s="827" t="s">
        <v>160</v>
      </c>
      <c r="C62"/>
      <c r="D62"/>
      <c r="E62" s="832"/>
      <c r="F62" s="833"/>
      <c r="G62" s="20"/>
    </row>
    <row r="63" spans="1:7" ht="18.75" customHeight="1">
      <c r="A63" s="128"/>
      <c r="B63" s="783" t="s">
        <v>161</v>
      </c>
      <c r="C63" s="716"/>
      <c r="D63" s="1089"/>
      <c r="E63" s="711">
        <v>260</v>
      </c>
      <c r="F63" s="828" t="s">
        <v>77</v>
      </c>
      <c r="G63" s="20"/>
    </row>
    <row r="64" spans="1:7" s="127" customFormat="1" ht="18.75" customHeight="1">
      <c r="A64" s="128"/>
      <c r="B64" s="783" t="s">
        <v>162</v>
      </c>
      <c r="C64" s="716"/>
      <c r="D64" s="1089"/>
      <c r="E64" s="711">
        <v>265</v>
      </c>
      <c r="F64" s="829" t="s">
        <v>77</v>
      </c>
    </row>
    <row r="65" spans="1:9" ht="34.5" customHeight="1">
      <c r="A65" s="128"/>
      <c r="B65" s="825" t="s">
        <v>895</v>
      </c>
      <c r="C65" s="716"/>
      <c r="D65" s="1089"/>
      <c r="E65" s="711">
        <v>270</v>
      </c>
      <c r="F65" s="830" t="s">
        <v>77</v>
      </c>
      <c r="G65" s="20"/>
    </row>
    <row r="66" spans="1:9" s="992" customFormat="1" ht="34.5" customHeight="1" thickBot="1">
      <c r="A66" s="993"/>
      <c r="B66" s="971" t="s">
        <v>1375</v>
      </c>
      <c r="C66" s="716"/>
      <c r="D66" s="1089"/>
      <c r="E66" s="966" t="s">
        <v>1024</v>
      </c>
      <c r="F66" s="830" t="s">
        <v>77</v>
      </c>
    </row>
    <row r="67" spans="1:9" ht="22.5" customHeight="1">
      <c r="A67" s="128"/>
      <c r="B67" s="1365" t="s">
        <v>163</v>
      </c>
      <c r="C67" s="248">
        <f>SUM(C36:C66)</f>
        <v>0</v>
      </c>
      <c r="D67" s="248">
        <f>SUM(D36:D66)</f>
        <v>0</v>
      </c>
      <c r="E67" s="1321">
        <v>275</v>
      </c>
      <c r="F67" s="1344" t="s">
        <v>77</v>
      </c>
      <c r="G67" s="20"/>
    </row>
    <row r="68" spans="1:9" s="1000" customFormat="1" ht="22.5" customHeight="1">
      <c r="A68" s="1352"/>
      <c r="B68" s="1639" t="s">
        <v>1394</v>
      </c>
      <c r="C68" s="1366"/>
      <c r="D68" s="1366"/>
      <c r="E68" s="1367"/>
      <c r="F68" s="1364"/>
    </row>
    <row r="69" spans="1:9" s="1000" customFormat="1" ht="22.5" customHeight="1">
      <c r="A69" s="1352"/>
      <c r="B69" s="1640" t="s">
        <v>1372</v>
      </c>
      <c r="C69" s="881">
        <f>C67-C70</f>
        <v>0</v>
      </c>
      <c r="D69" s="881">
        <f>D67-D70</f>
        <v>0</v>
      </c>
      <c r="E69" s="867" t="s">
        <v>232</v>
      </c>
      <c r="F69" s="829" t="s">
        <v>77</v>
      </c>
    </row>
    <row r="70" spans="1:9" s="1000" customFormat="1" ht="22.5" customHeight="1">
      <c r="A70" s="1352"/>
      <c r="B70" s="1640" t="s">
        <v>1373</v>
      </c>
      <c r="C70" s="716"/>
      <c r="D70" s="1089"/>
      <c r="E70" s="867" t="s">
        <v>234</v>
      </c>
      <c r="F70" s="1368" t="s">
        <v>77</v>
      </c>
    </row>
    <row r="71" spans="1:9" ht="13.5" thickBot="1">
      <c r="A71" s="32"/>
      <c r="B71" s="71"/>
      <c r="C71" s="71"/>
      <c r="D71" s="71"/>
      <c r="E71" s="71"/>
      <c r="F71" s="71"/>
      <c r="G71" s="20"/>
    </row>
    <row r="72" spans="1:9" ht="22.5" customHeight="1">
      <c r="A72" s="32"/>
      <c r="B72" s="784" t="s">
        <v>264</v>
      </c>
      <c r="C72" s="351">
        <f t="shared" ref="C72" si="1">C67+C26</f>
        <v>0</v>
      </c>
      <c r="D72" s="351">
        <f>D67+D26</f>
        <v>0</v>
      </c>
      <c r="E72" s="711">
        <v>300</v>
      </c>
      <c r="F72" s="717" t="s">
        <v>77</v>
      </c>
      <c r="G72" s="20"/>
    </row>
    <row r="73" spans="1:9" s="127" customFormat="1">
      <c r="A73" s="857"/>
      <c r="B73" s="841"/>
      <c r="C73" s="857"/>
      <c r="D73" s="857"/>
      <c r="E73" s="857"/>
      <c r="F73" s="857"/>
      <c r="G73" s="1003"/>
      <c r="H73" s="857"/>
      <c r="I73" s="857"/>
    </row>
    <row r="74" spans="1:9" s="1000" customFormat="1">
      <c r="A74" s="1280"/>
      <c r="B74" s="841"/>
      <c r="C74" s="1280"/>
      <c r="D74" s="1280"/>
      <c r="E74" s="1734" t="s">
        <v>1683</v>
      </c>
      <c r="F74" s="1734">
        <v>3</v>
      </c>
      <c r="G74" s="1280"/>
      <c r="H74" s="1280"/>
      <c r="I74" s="1280"/>
    </row>
    <row r="75" spans="1:9" s="1000" customFormat="1">
      <c r="A75" s="1235">
        <v>3</v>
      </c>
      <c r="B75" s="824"/>
      <c r="C75" s="756" t="s">
        <v>1189</v>
      </c>
      <c r="D75" s="1664" t="s">
        <v>1328</v>
      </c>
      <c r="E75" s="756" t="s">
        <v>74</v>
      </c>
      <c r="F75" s="803"/>
      <c r="G75" s="1280"/>
      <c r="H75" s="1280"/>
    </row>
    <row r="76" spans="1:9" s="1000" customFormat="1" ht="29.25" customHeight="1">
      <c r="A76" s="1280"/>
      <c r="B76" s="1656" t="s">
        <v>1318</v>
      </c>
      <c r="C76" s="1658" t="s">
        <v>996</v>
      </c>
      <c r="D76" s="1661" t="s">
        <v>890</v>
      </c>
      <c r="E76" s="1663"/>
      <c r="F76" s="955" t="s">
        <v>111</v>
      </c>
      <c r="G76" s="1280"/>
      <c r="H76" s="1280"/>
    </row>
    <row r="77" spans="1:9" s="1000" customFormat="1">
      <c r="A77" s="1280"/>
      <c r="B77" s="1436"/>
      <c r="C77" s="1655" t="s">
        <v>27</v>
      </c>
      <c r="D77" s="1662" t="s">
        <v>27</v>
      </c>
      <c r="E77" s="384"/>
      <c r="F77" s="955"/>
      <c r="G77" s="1280"/>
      <c r="H77" s="1280"/>
    </row>
    <row r="78" spans="1:9" s="1000" customFormat="1">
      <c r="A78" s="1280"/>
      <c r="B78" s="1360"/>
      <c r="C78" s="1659" t="s">
        <v>76</v>
      </c>
      <c r="D78" s="1660" t="s">
        <v>76</v>
      </c>
      <c r="E78" s="1657" t="s">
        <v>75</v>
      </c>
      <c r="F78" s="396" t="s">
        <v>112</v>
      </c>
      <c r="G78" s="1280"/>
      <c r="H78" s="1280"/>
    </row>
    <row r="79" spans="1:9" s="1000" customFormat="1" ht="18.75" customHeight="1">
      <c r="A79" s="1280"/>
      <c r="B79" s="684" t="s">
        <v>1184</v>
      </c>
      <c r="C79" s="944">
        <f>C23</f>
        <v>0</v>
      </c>
      <c r="D79" s="944">
        <f>D23</f>
        <v>0</v>
      </c>
      <c r="E79" s="260" t="s">
        <v>11</v>
      </c>
      <c r="F79" s="860" t="s">
        <v>77</v>
      </c>
      <c r="G79" s="1280"/>
      <c r="H79" s="1280"/>
    </row>
    <row r="80" spans="1:9" s="1000" customFormat="1" ht="33.75" customHeight="1">
      <c r="A80" s="1280"/>
      <c r="B80" s="687" t="s">
        <v>1185</v>
      </c>
      <c r="C80" s="716"/>
      <c r="D80" s="972"/>
      <c r="E80" s="711" t="s">
        <v>206</v>
      </c>
      <c r="F80" s="860" t="s">
        <v>77</v>
      </c>
      <c r="G80" s="1280"/>
      <c r="H80" s="1280"/>
    </row>
    <row r="81" spans="1:9" s="1000" customFormat="1" ht="44.25" customHeight="1">
      <c r="A81" s="1280"/>
      <c r="B81" s="687" t="s">
        <v>1187</v>
      </c>
      <c r="C81" s="1316"/>
      <c r="D81" s="972"/>
      <c r="E81" s="711" t="s">
        <v>25</v>
      </c>
      <c r="F81" s="860" t="s">
        <v>77</v>
      </c>
      <c r="G81" s="1280"/>
      <c r="H81" s="1280"/>
    </row>
    <row r="82" spans="1:9" s="1000" customFormat="1" ht="30" customHeight="1">
      <c r="A82" s="1280"/>
      <c r="B82" s="687" t="s">
        <v>1186</v>
      </c>
      <c r="C82" s="944">
        <f>'35. Losses + Special Payments'!E20</f>
        <v>0</v>
      </c>
      <c r="D82" s="944">
        <f>'35. Losses + Special Payments'!G20</f>
        <v>0</v>
      </c>
      <c r="E82" s="711" t="s">
        <v>207</v>
      </c>
      <c r="F82" s="820" t="s">
        <v>141</v>
      </c>
      <c r="G82" s="162"/>
      <c r="H82" s="1280"/>
    </row>
    <row r="83" spans="1:9" s="1000" customFormat="1">
      <c r="A83" s="1280"/>
      <c r="B83" s="841"/>
      <c r="C83" s="1280"/>
      <c r="D83" s="1280"/>
      <c r="E83" s="1280"/>
      <c r="F83" s="1280"/>
      <c r="G83" s="1280"/>
      <c r="H83" s="1280"/>
      <c r="I83" s="1280"/>
    </row>
  </sheetData>
  <sheetProtection password="D5A2" sheet="1" objects="1" scenarios="1"/>
  <customSheetViews>
    <customSheetView guid="{E4F26FFA-5313-49C9-9365-CBA576C57791}" scale="85" showGridLines="0" fitToPage="1" showRuler="0" topLeftCell="A7">
      <selection activeCell="D28" sqref="D28"/>
      <pageMargins left="0.74803149606299213" right="0.74803149606299213" top="0.42" bottom="0.4" header="0.21" footer="0.2"/>
      <pageSetup paperSize="9" scale="74" orientation="landscape" horizontalDpi="300" verticalDpi="300" r:id="rId1"/>
      <headerFooter alignWithMargins="0">
        <oddHeader xml:space="preserve">&amp;C&amp;"MS Sans Serif,Bold"&amp;12 </oddHeader>
      </headerFooter>
    </customSheetView>
  </customSheetViews>
  <mergeCells count="1">
    <mergeCell ref="B33:B34"/>
  </mergeCells>
  <phoneticPr fontId="0" type="noConversion"/>
  <printOptions gridLinesSet="0"/>
  <pageMargins left="0.74803149606299213" right="0.35433070866141736" top="0.35433070866141736" bottom="0.39370078740157483" header="0.19685039370078741" footer="0.19685039370078741"/>
  <pageSetup paperSize="8" scale="93" fitToHeight="2" orientation="landscape" horizontalDpi="300" verticalDpi="300" r:id="rId2"/>
  <headerFooter alignWithMargins="0">
    <oddHeader xml:space="preserve">&amp;C&amp;"MS Sans Serif,Bold"&amp;12 </oddHeader>
  </headerFooter>
  <ignoredErrors>
    <ignoredError sqref="C35 C1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H100"/>
  <sheetViews>
    <sheetView showGridLines="0" zoomScale="80" zoomScaleNormal="80" workbookViewId="0"/>
  </sheetViews>
  <sheetFormatPr defaultColWidth="10.7109375" defaultRowHeight="12.75"/>
  <cols>
    <col min="1" max="1" width="4.140625" style="22" customWidth="1"/>
    <col min="2" max="2" width="60" style="24" customWidth="1"/>
    <col min="3" max="3" width="5.28515625" style="24" customWidth="1"/>
    <col min="4" max="4" width="14.140625" style="22" customWidth="1"/>
    <col min="5" max="5" width="13.28515625" style="22" customWidth="1"/>
    <col min="6" max="16384" width="10.7109375" style="22"/>
  </cols>
  <sheetData>
    <row r="1" spans="1:8" ht="15.75">
      <c r="A1" s="33"/>
      <c r="B1" s="1257" t="s">
        <v>1138</v>
      </c>
      <c r="C1" s="1257"/>
      <c r="D1" s="33"/>
      <c r="E1" s="33"/>
    </row>
    <row r="2" spans="1:8">
      <c r="A2" s="33"/>
      <c r="B2" s="42"/>
      <c r="C2" s="933"/>
      <c r="D2" s="33"/>
      <c r="E2" s="33"/>
    </row>
    <row r="3" spans="1:8">
      <c r="A3" s="34"/>
      <c r="B3" s="43" t="s">
        <v>1506</v>
      </c>
      <c r="C3" s="934"/>
      <c r="D3" s="34"/>
      <c r="E3" s="34"/>
    </row>
    <row r="4" spans="1:8" ht="14.25" customHeight="1">
      <c r="A4" s="34"/>
      <c r="B4" s="96" t="s">
        <v>521</v>
      </c>
      <c r="C4" s="935"/>
      <c r="D4" s="34"/>
      <c r="E4" s="34"/>
    </row>
    <row r="5" spans="1:8" ht="12.75" customHeight="1">
      <c r="A5" s="34"/>
      <c r="B5" s="33"/>
      <c r="C5" s="1004"/>
      <c r="D5" s="34"/>
      <c r="E5" s="34"/>
      <c r="H5" s="1000"/>
    </row>
    <row r="6" spans="1:8">
      <c r="A6" s="34"/>
      <c r="B6" s="43" t="s">
        <v>42</v>
      </c>
      <c r="C6" s="934"/>
      <c r="D6" s="34"/>
      <c r="E6" s="34"/>
      <c r="H6" s="1000"/>
    </row>
    <row r="7" spans="1:8">
      <c r="A7" s="34"/>
      <c r="B7" s="40"/>
      <c r="C7" s="1006"/>
      <c r="D7" s="73"/>
      <c r="E7" s="52"/>
      <c r="F7" s="1734" t="s">
        <v>1683</v>
      </c>
      <c r="G7" s="1734">
        <v>1</v>
      </c>
      <c r="H7" s="1000"/>
    </row>
    <row r="8" spans="1:8">
      <c r="A8" s="1235">
        <v>1</v>
      </c>
      <c r="B8" s="1414"/>
      <c r="C8" s="1391"/>
      <c r="D8" s="756" t="s">
        <v>343</v>
      </c>
      <c r="E8" s="1191" t="s">
        <v>344</v>
      </c>
      <c r="F8" s="756" t="s">
        <v>74</v>
      </c>
      <c r="G8" s="767"/>
      <c r="H8" s="1000"/>
    </row>
    <row r="9" spans="1:8">
      <c r="A9" s="34"/>
      <c r="B9" s="1120" t="s">
        <v>509</v>
      </c>
      <c r="C9" s="44"/>
      <c r="D9" s="775" t="s">
        <v>996</v>
      </c>
      <c r="E9" s="776" t="s">
        <v>890</v>
      </c>
      <c r="F9" s="777"/>
      <c r="G9" s="382"/>
      <c r="H9" s="1000"/>
    </row>
    <row r="10" spans="1:8">
      <c r="A10" s="33"/>
      <c r="B10" s="1376"/>
      <c r="C10" s="81"/>
      <c r="D10" s="778" t="s">
        <v>94</v>
      </c>
      <c r="E10" s="156" t="s">
        <v>94</v>
      </c>
      <c r="F10" s="779"/>
      <c r="G10" s="382" t="s">
        <v>111</v>
      </c>
      <c r="H10" s="1000"/>
    </row>
    <row r="11" spans="1:8">
      <c r="A11" s="34"/>
      <c r="B11" s="1396"/>
      <c r="C11" s="357"/>
      <c r="D11" s="780" t="s">
        <v>76</v>
      </c>
      <c r="E11" s="778" t="s">
        <v>76</v>
      </c>
      <c r="F11" s="711" t="s">
        <v>75</v>
      </c>
      <c r="G11" s="382" t="s">
        <v>112</v>
      </c>
      <c r="H11" s="1000"/>
    </row>
    <row r="12" spans="1:8" ht="27" customHeight="1">
      <c r="A12" s="34"/>
      <c r="B12" s="1397" t="s">
        <v>468</v>
      </c>
      <c r="C12" s="1418" t="s">
        <v>1273</v>
      </c>
      <c r="D12" s="716"/>
      <c r="E12" s="1089"/>
      <c r="F12" s="711" t="s">
        <v>11</v>
      </c>
      <c r="G12" s="717" t="s">
        <v>77</v>
      </c>
      <c r="H12" s="1000"/>
    </row>
    <row r="13" spans="1:8" ht="27" customHeight="1">
      <c r="A13" s="34"/>
      <c r="B13" s="1397" t="s">
        <v>469</v>
      </c>
      <c r="C13" s="1418" t="s">
        <v>1273</v>
      </c>
      <c r="D13" s="716"/>
      <c r="E13" s="1089"/>
      <c r="F13" s="711" t="s">
        <v>206</v>
      </c>
      <c r="G13" s="717" t="s">
        <v>77</v>
      </c>
      <c r="H13" s="1000"/>
    </row>
    <row r="14" spans="1:8" ht="27" customHeight="1">
      <c r="A14" s="34"/>
      <c r="B14" s="1392" t="s">
        <v>1058</v>
      </c>
      <c r="C14" s="1418" t="s">
        <v>1273</v>
      </c>
      <c r="D14" s="716"/>
      <c r="E14" s="1089"/>
      <c r="F14" s="711" t="s">
        <v>739</v>
      </c>
      <c r="G14" s="717" t="s">
        <v>141</v>
      </c>
      <c r="H14" s="1000"/>
    </row>
    <row r="15" spans="1:8" ht="27" customHeight="1">
      <c r="A15" s="34"/>
      <c r="B15" s="1397" t="s">
        <v>1376</v>
      </c>
      <c r="C15" s="1418" t="s">
        <v>1273</v>
      </c>
      <c r="D15" s="716"/>
      <c r="E15" s="1089"/>
      <c r="F15" s="711" t="s">
        <v>25</v>
      </c>
      <c r="G15" s="717" t="s">
        <v>77</v>
      </c>
      <c r="H15" s="1000"/>
    </row>
    <row r="16" spans="1:8" ht="27" customHeight="1">
      <c r="A16" s="33"/>
      <c r="B16" s="1397" t="s">
        <v>470</v>
      </c>
      <c r="C16" s="1418" t="s">
        <v>1273</v>
      </c>
      <c r="D16" s="716"/>
      <c r="E16" s="1089"/>
      <c r="F16" s="711" t="s">
        <v>207</v>
      </c>
      <c r="G16" s="717" t="s">
        <v>77</v>
      </c>
      <c r="H16" s="1000"/>
    </row>
    <row r="17" spans="1:8" s="1001" customFormat="1" ht="33.75" customHeight="1">
      <c r="A17" s="1004"/>
      <c r="B17" s="1654" t="s">
        <v>1327</v>
      </c>
      <c r="C17" s="1653" t="s">
        <v>1273</v>
      </c>
      <c r="D17" s="716"/>
      <c r="E17" s="1089"/>
      <c r="F17" s="1648" t="s">
        <v>723</v>
      </c>
      <c r="G17" s="717" t="s">
        <v>77</v>
      </c>
      <c r="H17" s="1469" t="s">
        <v>1273</v>
      </c>
    </row>
    <row r="18" spans="1:8" ht="27" customHeight="1">
      <c r="A18" s="34"/>
      <c r="B18" s="1397" t="s">
        <v>1378</v>
      </c>
      <c r="C18" s="1419" t="s">
        <v>1273</v>
      </c>
      <c r="D18" s="716"/>
      <c r="E18" s="1089"/>
      <c r="F18" s="711" t="s">
        <v>26</v>
      </c>
      <c r="G18" s="717" t="s">
        <v>77</v>
      </c>
      <c r="H18" s="1000"/>
    </row>
    <row r="19" spans="1:8" ht="27" customHeight="1">
      <c r="A19" s="34"/>
      <c r="B19" s="1397" t="s">
        <v>1379</v>
      </c>
      <c r="C19" s="1406"/>
      <c r="D19" s="716"/>
      <c r="E19" s="1089"/>
      <c r="F19" s="711" t="s">
        <v>208</v>
      </c>
      <c r="G19" s="717" t="s">
        <v>77</v>
      </c>
      <c r="H19" s="1000"/>
    </row>
    <row r="20" spans="1:8" ht="27" customHeight="1">
      <c r="A20" s="34"/>
      <c r="B20" s="1397" t="s">
        <v>1380</v>
      </c>
      <c r="C20" s="1419" t="s">
        <v>1273</v>
      </c>
      <c r="D20" s="716"/>
      <c r="E20" s="1089"/>
      <c r="F20" s="711" t="s">
        <v>2</v>
      </c>
      <c r="G20" s="717" t="s">
        <v>77</v>
      </c>
      <c r="H20" s="1000"/>
    </row>
    <row r="21" spans="1:8" s="1001" customFormat="1" ht="27" customHeight="1">
      <c r="A21" s="1005"/>
      <c r="B21" s="1398" t="s">
        <v>1377</v>
      </c>
      <c r="C21" s="1408"/>
      <c r="D21" s="716"/>
      <c r="E21" s="1089"/>
      <c r="F21" s="966" t="s">
        <v>209</v>
      </c>
      <c r="G21" s="1011" t="s">
        <v>141</v>
      </c>
      <c r="H21" s="1000"/>
    </row>
    <row r="22" spans="1:8" ht="27" customHeight="1">
      <c r="A22" s="34"/>
      <c r="B22" s="1397" t="s">
        <v>24</v>
      </c>
      <c r="C22" s="1418" t="s">
        <v>1273</v>
      </c>
      <c r="D22" s="716"/>
      <c r="E22" s="1089"/>
      <c r="F22" s="711" t="s">
        <v>3</v>
      </c>
      <c r="G22" s="717" t="s">
        <v>77</v>
      </c>
      <c r="H22" s="1000"/>
    </row>
    <row r="23" spans="1:8" ht="27" customHeight="1">
      <c r="A23" s="34"/>
      <c r="B23" s="1397" t="s">
        <v>55</v>
      </c>
      <c r="C23" s="1418" t="s">
        <v>1273</v>
      </c>
      <c r="D23" s="716"/>
      <c r="E23" s="1089"/>
      <c r="F23" s="711" t="s">
        <v>210</v>
      </c>
      <c r="G23" s="717" t="s">
        <v>77</v>
      </c>
      <c r="H23" s="1000"/>
    </row>
    <row r="24" spans="1:8" ht="27" customHeight="1">
      <c r="A24" s="34"/>
      <c r="B24" s="1397" t="s">
        <v>56</v>
      </c>
      <c r="C24" s="1418" t="s">
        <v>1273</v>
      </c>
      <c r="D24" s="716"/>
      <c r="E24" s="1089"/>
      <c r="F24" s="711" t="s">
        <v>4</v>
      </c>
      <c r="G24" s="717" t="s">
        <v>77</v>
      </c>
      <c r="H24" s="1000"/>
    </row>
    <row r="25" spans="1:8" ht="27" customHeight="1">
      <c r="A25" s="34"/>
      <c r="B25" s="1397" t="s">
        <v>1381</v>
      </c>
      <c r="C25" s="1418" t="s">
        <v>1273</v>
      </c>
      <c r="D25" s="716"/>
      <c r="E25" s="1089"/>
      <c r="F25" s="711" t="s">
        <v>983</v>
      </c>
      <c r="G25" s="717" t="s">
        <v>77</v>
      </c>
      <c r="H25" s="1000"/>
    </row>
    <row r="26" spans="1:8" ht="27" customHeight="1">
      <c r="A26" s="355"/>
      <c r="B26" s="1397" t="s">
        <v>1382</v>
      </c>
      <c r="C26" s="1419" t="s">
        <v>1273</v>
      </c>
      <c r="D26" s="716"/>
      <c r="E26" s="1089"/>
      <c r="F26" s="867" t="s">
        <v>979</v>
      </c>
      <c r="G26" s="717" t="s">
        <v>77</v>
      </c>
      <c r="H26" s="1000"/>
    </row>
    <row r="27" spans="1:8" ht="27" customHeight="1">
      <c r="A27" s="34"/>
      <c r="B27" s="1399" t="s">
        <v>1383</v>
      </c>
      <c r="C27" s="1418" t="s">
        <v>1273</v>
      </c>
      <c r="D27" s="716"/>
      <c r="E27" s="1089"/>
      <c r="F27" s="711" t="s">
        <v>5</v>
      </c>
      <c r="G27" s="717" t="s">
        <v>77</v>
      </c>
      <c r="H27" s="1000"/>
    </row>
    <row r="28" spans="1:8" s="1001" customFormat="1" ht="27" customHeight="1">
      <c r="A28" s="1005"/>
      <c r="B28" s="1392" t="s">
        <v>1145</v>
      </c>
      <c r="C28" s="1422" t="s">
        <v>1273</v>
      </c>
      <c r="D28" s="716"/>
      <c r="E28" s="1089"/>
      <c r="F28" s="1183" t="s">
        <v>1067</v>
      </c>
      <c r="G28" s="717" t="s">
        <v>77</v>
      </c>
      <c r="H28" s="1000"/>
    </row>
    <row r="29" spans="1:8" s="1001" customFormat="1" ht="27" customHeight="1">
      <c r="A29" s="1005"/>
      <c r="B29" s="1636" t="s">
        <v>1498</v>
      </c>
      <c r="C29" s="1422" t="s">
        <v>1273</v>
      </c>
      <c r="D29" s="716"/>
      <c r="E29" s="1089"/>
      <c r="F29" s="963" t="s">
        <v>954</v>
      </c>
      <c r="G29" s="717" t="s">
        <v>77</v>
      </c>
      <c r="H29" s="1469" t="s">
        <v>1273</v>
      </c>
    </row>
    <row r="30" spans="1:8" ht="27" customHeight="1">
      <c r="A30" s="34"/>
      <c r="B30" s="1399" t="s">
        <v>1249</v>
      </c>
      <c r="C30" s="1418" t="s">
        <v>1273</v>
      </c>
      <c r="D30" s="716"/>
      <c r="E30" s="1089"/>
      <c r="F30" s="711" t="s">
        <v>212</v>
      </c>
      <c r="G30" s="717" t="s">
        <v>77</v>
      </c>
      <c r="H30" s="1469" t="s">
        <v>1273</v>
      </c>
    </row>
    <row r="31" spans="1:8" ht="27" customHeight="1">
      <c r="A31" s="34"/>
      <c r="B31" s="1397" t="s">
        <v>969</v>
      </c>
      <c r="C31" s="1418" t="s">
        <v>1273</v>
      </c>
      <c r="D31" s="881">
        <f>'20. Receivables'!D71+'20. Receivables'!D73</f>
        <v>0</v>
      </c>
      <c r="E31" s="1091">
        <f>'20. Receivables'!E71+'20. Receivables'!E73</f>
        <v>0</v>
      </c>
      <c r="F31" s="711" t="s">
        <v>12</v>
      </c>
      <c r="G31" s="717" t="s">
        <v>77</v>
      </c>
      <c r="H31" s="1000"/>
    </row>
    <row r="32" spans="1:8" ht="27" customHeight="1">
      <c r="A32" s="130"/>
      <c r="B32" s="1393" t="s">
        <v>786</v>
      </c>
      <c r="C32" s="1410"/>
      <c r="D32" s="716"/>
      <c r="E32" s="1089"/>
      <c r="F32" s="711" t="s">
        <v>784</v>
      </c>
      <c r="G32" s="717" t="s">
        <v>77</v>
      </c>
      <c r="H32" s="1000"/>
    </row>
    <row r="33" spans="1:8" s="1001" customFormat="1" ht="27" customHeight="1">
      <c r="A33" s="1005"/>
      <c r="B33" s="1392" t="s">
        <v>1107</v>
      </c>
      <c r="C33" s="1407"/>
      <c r="D33" s="716"/>
      <c r="E33" s="1089"/>
      <c r="F33" s="1095" t="s">
        <v>1081</v>
      </c>
      <c r="G33" s="1109" t="s">
        <v>141</v>
      </c>
      <c r="H33" s="1000"/>
    </row>
    <row r="34" spans="1:8" ht="27" customHeight="1">
      <c r="A34" s="130"/>
      <c r="B34" s="1392" t="s">
        <v>970</v>
      </c>
      <c r="C34" s="1422" t="s">
        <v>1273</v>
      </c>
      <c r="D34" s="1672">
        <f>-'19. Inventory'!D22-'19. Inventory'!D23</f>
        <v>0</v>
      </c>
      <c r="E34" s="1091">
        <f>-'19. Inventory'!D43-'19. Inventory'!D44</f>
        <v>0</v>
      </c>
      <c r="F34" s="711" t="s">
        <v>721</v>
      </c>
      <c r="G34" s="717" t="s">
        <v>77</v>
      </c>
      <c r="H34" s="1000"/>
    </row>
    <row r="35" spans="1:8" ht="27" customHeight="1">
      <c r="A35" s="34"/>
      <c r="B35" s="1397" t="s">
        <v>971</v>
      </c>
      <c r="C35" s="1406"/>
      <c r="D35" s="716"/>
      <c r="E35" s="1089"/>
      <c r="F35" s="711" t="s">
        <v>785</v>
      </c>
      <c r="G35" s="717" t="s">
        <v>77</v>
      </c>
      <c r="H35" s="1000"/>
    </row>
    <row r="36" spans="1:8" ht="27" customHeight="1">
      <c r="A36" s="355"/>
      <c r="B36" s="1392" t="s">
        <v>984</v>
      </c>
      <c r="C36" s="1407"/>
      <c r="D36" s="716"/>
      <c r="E36" s="1089"/>
      <c r="F36" s="867" t="s">
        <v>955</v>
      </c>
      <c r="G36" s="717" t="s">
        <v>77</v>
      </c>
      <c r="H36" s="1014"/>
    </row>
    <row r="37" spans="1:8" ht="27" customHeight="1">
      <c r="A37" s="34"/>
      <c r="B37" s="1392" t="s">
        <v>989</v>
      </c>
      <c r="C37" s="1422" t="s">
        <v>1273</v>
      </c>
      <c r="D37" s="716"/>
      <c r="E37" s="1089"/>
      <c r="F37" s="711" t="s">
        <v>985</v>
      </c>
      <c r="G37" s="717" t="s">
        <v>141</v>
      </c>
      <c r="H37" s="1014"/>
    </row>
    <row r="38" spans="1:8" ht="27" customHeight="1">
      <c r="A38" s="34"/>
      <c r="B38" s="1397" t="s">
        <v>1520</v>
      </c>
      <c r="C38" s="1406"/>
      <c r="D38" s="716"/>
      <c r="E38" s="986"/>
      <c r="F38" s="711" t="s">
        <v>213</v>
      </c>
      <c r="G38" s="717" t="s">
        <v>77</v>
      </c>
      <c r="H38" s="1014"/>
    </row>
    <row r="39" spans="1:8" ht="27" customHeight="1">
      <c r="A39" s="355"/>
      <c r="B39" s="1400" t="s">
        <v>995</v>
      </c>
      <c r="C39" s="1421" t="s">
        <v>1273</v>
      </c>
      <c r="D39" s="1672">
        <f>'9. Op Misc'!C12</f>
        <v>0</v>
      </c>
      <c r="E39" s="1091">
        <f>'9. Op Misc'!H12</f>
        <v>0</v>
      </c>
      <c r="F39" s="711" t="s">
        <v>753</v>
      </c>
      <c r="G39" s="717" t="s">
        <v>77</v>
      </c>
      <c r="H39" s="1014"/>
    </row>
    <row r="40" spans="1:8" ht="27" customHeight="1">
      <c r="A40" s="355"/>
      <c r="B40" s="1400" t="s">
        <v>968</v>
      </c>
      <c r="C40" s="1421" t="s">
        <v>1273</v>
      </c>
      <c r="D40" s="1672">
        <f>'9. Op Misc'!C13</f>
        <v>0</v>
      </c>
      <c r="E40" s="1091">
        <f>'9. Op Misc'!H13</f>
        <v>0</v>
      </c>
      <c r="F40" s="711" t="s">
        <v>754</v>
      </c>
      <c r="G40" s="717" t="s">
        <v>77</v>
      </c>
      <c r="H40" s="1000"/>
    </row>
    <row r="41" spans="1:8" ht="27" customHeight="1">
      <c r="A41" s="355"/>
      <c r="B41" s="1400" t="s">
        <v>994</v>
      </c>
      <c r="C41" s="1605" t="s">
        <v>1273</v>
      </c>
      <c r="D41" s="1672">
        <f>'9. Op Misc'!C14</f>
        <v>0</v>
      </c>
      <c r="E41" s="1091">
        <f>'9. Op Misc'!H14</f>
        <v>0</v>
      </c>
      <c r="F41" s="711" t="s">
        <v>755</v>
      </c>
      <c r="G41" s="717" t="s">
        <v>37</v>
      </c>
      <c r="H41" s="1000"/>
    </row>
    <row r="42" spans="1:8" ht="27" customHeight="1">
      <c r="A42" s="34"/>
      <c r="B42" s="1399" t="s">
        <v>270</v>
      </c>
      <c r="C42" s="1409"/>
      <c r="D42" s="1672">
        <f>'14. PPE'!C35-'14. PPE'!L35</f>
        <v>0</v>
      </c>
      <c r="E42" s="1091">
        <f>'14. PPE'!C76-'14. PPE'!L76</f>
        <v>0</v>
      </c>
      <c r="F42" s="711" t="s">
        <v>13</v>
      </c>
      <c r="G42" s="717" t="s">
        <v>77</v>
      </c>
      <c r="H42" s="1000"/>
    </row>
    <row r="43" spans="1:8" ht="27" customHeight="1">
      <c r="A43" s="34"/>
      <c r="B43" s="1399" t="s">
        <v>168</v>
      </c>
      <c r="C43" s="1409"/>
      <c r="D43" s="1672">
        <f>'13. Intangibles'!C35-'13. Intangibles'!M35</f>
        <v>0</v>
      </c>
      <c r="E43" s="1091">
        <f>'13. Intangibles'!C76-'13. Intangibles'!M76</f>
        <v>0</v>
      </c>
      <c r="F43" s="711" t="s">
        <v>214</v>
      </c>
      <c r="G43" s="717" t="s">
        <v>77</v>
      </c>
      <c r="H43" s="1000"/>
    </row>
    <row r="44" spans="1:8" s="1001" customFormat="1" ht="27" customHeight="1">
      <c r="A44" s="1005"/>
      <c r="B44" s="1401" t="s">
        <v>1384</v>
      </c>
      <c r="C44" s="1411"/>
      <c r="D44" s="716"/>
      <c r="E44" s="1089"/>
      <c r="F44" s="966" t="s">
        <v>732</v>
      </c>
      <c r="G44" s="1011" t="s">
        <v>141</v>
      </c>
      <c r="H44" s="1000"/>
    </row>
    <row r="45" spans="1:8" ht="27" customHeight="1">
      <c r="A45" s="34"/>
      <c r="B45" s="1399" t="s">
        <v>268</v>
      </c>
      <c r="C45" s="1409"/>
      <c r="D45" s="716"/>
      <c r="E45" s="1089"/>
      <c r="F45" s="711" t="s">
        <v>215</v>
      </c>
      <c r="G45" s="717" t="s">
        <v>77</v>
      </c>
      <c r="H45" s="1000"/>
    </row>
    <row r="46" spans="1:8" ht="27" customHeight="1">
      <c r="A46" s="34"/>
      <c r="B46" s="1399" t="s">
        <v>378</v>
      </c>
      <c r="C46" s="1409"/>
      <c r="D46" s="716"/>
      <c r="E46" s="1089"/>
      <c r="F46" s="711" t="s">
        <v>216</v>
      </c>
      <c r="G46" s="717" t="s">
        <v>77</v>
      </c>
      <c r="H46" s="68"/>
    </row>
    <row r="47" spans="1:8" ht="27" customHeight="1">
      <c r="A47" s="34"/>
      <c r="B47" s="1393" t="s">
        <v>768</v>
      </c>
      <c r="C47" s="1410"/>
      <c r="D47" s="716"/>
      <c r="E47" s="1089"/>
      <c r="F47" s="711" t="s">
        <v>722</v>
      </c>
      <c r="G47" s="717" t="s">
        <v>141</v>
      </c>
      <c r="H47" s="68"/>
    </row>
    <row r="48" spans="1:8" ht="27" customHeight="1">
      <c r="A48" s="130"/>
      <c r="B48" s="1393" t="s">
        <v>771</v>
      </c>
      <c r="C48" s="1394"/>
      <c r="D48" s="411"/>
      <c r="E48" s="411"/>
      <c r="F48" s="711" t="s">
        <v>779</v>
      </c>
      <c r="G48" s="717" t="s">
        <v>141</v>
      </c>
      <c r="H48" s="870"/>
    </row>
    <row r="49" spans="1:8" ht="27" customHeight="1">
      <c r="A49" s="130"/>
      <c r="B49" s="1393" t="s">
        <v>170</v>
      </c>
      <c r="C49" s="1410"/>
      <c r="D49" s="716"/>
      <c r="E49" s="1089"/>
      <c r="F49" s="711" t="s">
        <v>230</v>
      </c>
      <c r="G49" s="717" t="s">
        <v>141</v>
      </c>
      <c r="H49" s="133"/>
    </row>
    <row r="50" spans="1:8" s="1001" customFormat="1" ht="27" customHeight="1">
      <c r="A50" s="1005"/>
      <c r="B50" s="1398" t="s">
        <v>1385</v>
      </c>
      <c r="C50" s="1408"/>
      <c r="D50" s="716"/>
      <c r="E50" s="1089"/>
      <c r="F50" s="966" t="s">
        <v>219</v>
      </c>
      <c r="G50" s="1011" t="s">
        <v>141</v>
      </c>
      <c r="H50" s="1009"/>
    </row>
    <row r="51" spans="1:8" ht="27" customHeight="1">
      <c r="A51" s="34"/>
      <c r="B51" s="1399" t="s">
        <v>1180</v>
      </c>
      <c r="C51" s="1395"/>
      <c r="D51" s="782"/>
      <c r="E51" s="782"/>
      <c r="F51" s="717"/>
      <c r="G51" s="717"/>
      <c r="H51" s="68"/>
    </row>
    <row r="52" spans="1:8" ht="27" customHeight="1">
      <c r="A52" s="34"/>
      <c r="B52" s="1402" t="s">
        <v>80</v>
      </c>
      <c r="C52" s="1412"/>
      <c r="D52" s="716"/>
      <c r="E52" s="1089"/>
      <c r="F52" s="711" t="s">
        <v>220</v>
      </c>
      <c r="G52" s="717" t="s">
        <v>77</v>
      </c>
      <c r="H52" s="171"/>
    </row>
    <row r="53" spans="1:8" ht="27" customHeight="1">
      <c r="A53" s="34"/>
      <c r="B53" s="1402" t="s">
        <v>1181</v>
      </c>
      <c r="C53" s="1412"/>
      <c r="D53" s="716"/>
      <c r="E53" s="1089"/>
      <c r="F53" s="711" t="s">
        <v>7</v>
      </c>
      <c r="G53" s="717" t="s">
        <v>77</v>
      </c>
      <c r="H53" s="68"/>
    </row>
    <row r="54" spans="1:8" ht="31.5" customHeight="1">
      <c r="A54" s="34"/>
      <c r="B54" s="1403" t="s">
        <v>1182</v>
      </c>
      <c r="C54" s="1420" t="s">
        <v>1273</v>
      </c>
      <c r="D54" s="881">
        <f>'9. Op Misc'!C81</f>
        <v>0</v>
      </c>
      <c r="E54" s="1091">
        <f>'9. Op Misc'!D81</f>
        <v>0</v>
      </c>
      <c r="F54" s="711" t="s">
        <v>222</v>
      </c>
      <c r="G54" s="717" t="s">
        <v>77</v>
      </c>
      <c r="H54" s="172"/>
    </row>
    <row r="55" spans="1:8" s="1001" customFormat="1" ht="33" customHeight="1">
      <c r="A55" s="1005"/>
      <c r="B55" s="1401" t="s">
        <v>1183</v>
      </c>
      <c r="C55" s="1411"/>
      <c r="D55" s="716"/>
      <c r="E55" s="1089"/>
      <c r="F55" s="966" t="s">
        <v>221</v>
      </c>
      <c r="G55" s="1011" t="s">
        <v>141</v>
      </c>
      <c r="H55" s="1009"/>
    </row>
    <row r="56" spans="1:8" ht="27" customHeight="1">
      <c r="A56" s="34"/>
      <c r="B56" s="1399" t="s">
        <v>1319</v>
      </c>
      <c r="C56" s="1409"/>
      <c r="D56" s="716"/>
      <c r="E56" s="1089"/>
      <c r="F56" s="711" t="s">
        <v>224</v>
      </c>
      <c r="G56" s="717" t="s">
        <v>77</v>
      </c>
      <c r="H56" s="68"/>
    </row>
    <row r="57" spans="1:8" s="1001" customFormat="1" ht="34.5" customHeight="1">
      <c r="A57" s="1005"/>
      <c r="B57" s="1636" t="s">
        <v>1274</v>
      </c>
      <c r="C57" s="1637"/>
      <c r="D57" s="716"/>
      <c r="E57" s="1089"/>
      <c r="F57" s="1292" t="s">
        <v>798</v>
      </c>
      <c r="G57" s="717" t="s">
        <v>77</v>
      </c>
      <c r="H57" s="1469" t="s">
        <v>1273</v>
      </c>
    </row>
    <row r="58" spans="1:8" ht="27" customHeight="1">
      <c r="A58" s="34"/>
      <c r="B58" s="1399" t="s">
        <v>266</v>
      </c>
      <c r="C58" s="1409"/>
      <c r="D58" s="716"/>
      <c r="E58" s="1089"/>
      <c r="F58" s="711" t="s">
        <v>225</v>
      </c>
      <c r="G58" s="717" t="s">
        <v>77</v>
      </c>
      <c r="H58" s="68"/>
    </row>
    <row r="59" spans="1:8" ht="27" customHeight="1">
      <c r="A59" s="34"/>
      <c r="B59" s="1399" t="s">
        <v>134</v>
      </c>
      <c r="C59" s="1409"/>
      <c r="D59" s="716"/>
      <c r="E59" s="1089"/>
      <c r="F59" s="711" t="s">
        <v>226</v>
      </c>
      <c r="G59" s="717" t="s">
        <v>77</v>
      </c>
      <c r="H59" s="68"/>
    </row>
    <row r="60" spans="1:8" ht="27" customHeight="1">
      <c r="A60" s="34"/>
      <c r="B60" s="1399" t="s">
        <v>136</v>
      </c>
      <c r="C60" s="1409"/>
      <c r="D60" s="716"/>
      <c r="E60" s="1089"/>
      <c r="F60" s="711" t="s">
        <v>227</v>
      </c>
      <c r="G60" s="717" t="s">
        <v>77</v>
      </c>
      <c r="H60" s="68"/>
    </row>
    <row r="61" spans="1:8" ht="27" customHeight="1">
      <c r="A61" s="34"/>
      <c r="B61" s="1399" t="s">
        <v>267</v>
      </c>
      <c r="C61" s="1409"/>
      <c r="D61" s="716"/>
      <c r="E61" s="1089"/>
      <c r="F61" s="711" t="s">
        <v>228</v>
      </c>
      <c r="G61" s="717" t="s">
        <v>77</v>
      </c>
      <c r="H61" s="68"/>
    </row>
    <row r="62" spans="1:8" ht="27" customHeight="1">
      <c r="A62" s="34"/>
      <c r="B62" s="1399" t="s">
        <v>169</v>
      </c>
      <c r="C62" s="1409"/>
      <c r="D62" s="716"/>
      <c r="E62" s="1089"/>
      <c r="F62" s="711" t="s">
        <v>229</v>
      </c>
      <c r="G62" s="717" t="s">
        <v>77</v>
      </c>
      <c r="H62" s="68"/>
    </row>
    <row r="63" spans="1:8" ht="27" customHeight="1">
      <c r="A63" s="33"/>
      <c r="B63" s="1397" t="s">
        <v>471</v>
      </c>
      <c r="C63" s="1406"/>
      <c r="D63" s="716"/>
      <c r="E63" s="1089"/>
      <c r="F63" s="711" t="s">
        <v>231</v>
      </c>
      <c r="G63" s="266" t="s">
        <v>141</v>
      </c>
      <c r="H63" s="33"/>
    </row>
    <row r="64" spans="1:8" ht="27" customHeight="1">
      <c r="A64" s="33"/>
      <c r="B64" s="1397" t="s">
        <v>472</v>
      </c>
      <c r="C64" s="1418" t="s">
        <v>1273</v>
      </c>
      <c r="D64" s="716"/>
      <c r="E64" s="1089"/>
      <c r="F64" s="711" t="s">
        <v>232</v>
      </c>
      <c r="G64" s="266" t="s">
        <v>141</v>
      </c>
      <c r="H64" s="33"/>
    </row>
    <row r="65" spans="1:8" ht="27" customHeight="1">
      <c r="A65" s="33"/>
      <c r="B65" s="1397" t="s">
        <v>473</v>
      </c>
      <c r="C65" s="1406"/>
      <c r="D65" s="716"/>
      <c r="E65" s="1089"/>
      <c r="F65" s="711" t="s">
        <v>233</v>
      </c>
      <c r="G65" s="266" t="s">
        <v>141</v>
      </c>
      <c r="H65" s="33"/>
    </row>
    <row r="66" spans="1:8" ht="27" customHeight="1">
      <c r="A66" s="33"/>
      <c r="B66" s="1397" t="s">
        <v>6</v>
      </c>
      <c r="C66" s="1418" t="s">
        <v>1273</v>
      </c>
      <c r="D66" s="716"/>
      <c r="E66" s="1089"/>
      <c r="F66" s="711" t="s">
        <v>234</v>
      </c>
      <c r="G66" s="266" t="s">
        <v>141</v>
      </c>
      <c r="H66" s="33"/>
    </row>
    <row r="67" spans="1:8" ht="27" customHeight="1">
      <c r="A67" s="33"/>
      <c r="B67" s="1397" t="s">
        <v>1386</v>
      </c>
      <c r="C67" s="1406"/>
      <c r="D67" s="716"/>
      <c r="E67" s="1089"/>
      <c r="F67" s="711" t="s">
        <v>235</v>
      </c>
      <c r="G67" s="266" t="s">
        <v>141</v>
      </c>
      <c r="H67" s="33"/>
    </row>
    <row r="68" spans="1:8" ht="27" customHeight="1">
      <c r="A68" s="33"/>
      <c r="B68" s="1397" t="s">
        <v>1387</v>
      </c>
      <c r="C68" s="1406"/>
      <c r="D68" s="716"/>
      <c r="E68" s="1089"/>
      <c r="F68" s="711" t="s">
        <v>887</v>
      </c>
      <c r="G68" s="266" t="s">
        <v>141</v>
      </c>
      <c r="H68" s="33"/>
    </row>
    <row r="69" spans="1:8" ht="27" customHeight="1">
      <c r="A69" s="858"/>
      <c r="B69" s="1397" t="s">
        <v>1388</v>
      </c>
      <c r="C69" s="1419" t="s">
        <v>1273</v>
      </c>
      <c r="D69" s="716"/>
      <c r="E69" s="1089"/>
      <c r="F69" s="711" t="s">
        <v>906</v>
      </c>
      <c r="G69" s="860" t="s">
        <v>141</v>
      </c>
      <c r="H69" s="886"/>
    </row>
    <row r="70" spans="1:8" ht="27" customHeight="1">
      <c r="A70" s="33"/>
      <c r="B70" s="1397" t="s">
        <v>1389</v>
      </c>
      <c r="C70" s="1406"/>
      <c r="D70" s="716"/>
      <c r="E70" s="1089"/>
      <c r="F70" s="711" t="s">
        <v>990</v>
      </c>
      <c r="G70" s="266" t="s">
        <v>141</v>
      </c>
      <c r="H70" s="33"/>
    </row>
    <row r="71" spans="1:8" ht="27" customHeight="1">
      <c r="A71" s="858"/>
      <c r="B71" s="1397" t="s">
        <v>1390</v>
      </c>
      <c r="C71" s="1419" t="s">
        <v>1273</v>
      </c>
      <c r="D71" s="716"/>
      <c r="E71" s="1089"/>
      <c r="F71" s="711">
        <v>308</v>
      </c>
      <c r="G71" s="860" t="s">
        <v>141</v>
      </c>
      <c r="H71" s="886"/>
    </row>
    <row r="72" spans="1:8" ht="27" customHeight="1">
      <c r="A72" s="33"/>
      <c r="B72" s="1397" t="s">
        <v>474</v>
      </c>
      <c r="C72" s="1406"/>
      <c r="D72" s="716"/>
      <c r="E72" s="1089"/>
      <c r="F72" s="711" t="s">
        <v>14</v>
      </c>
      <c r="G72" s="266" t="s">
        <v>141</v>
      </c>
      <c r="H72" s="33"/>
    </row>
    <row r="73" spans="1:8" ht="27" customHeight="1">
      <c r="A73" s="33"/>
      <c r="B73" s="1397" t="s">
        <v>59</v>
      </c>
      <c r="C73" s="1406"/>
      <c r="D73" s="716"/>
      <c r="E73" s="1089"/>
      <c r="F73" s="711" t="s">
        <v>238</v>
      </c>
      <c r="G73" s="266" t="s">
        <v>141</v>
      </c>
      <c r="H73" s="33"/>
    </row>
    <row r="74" spans="1:8" ht="27" customHeight="1">
      <c r="A74" s="33"/>
      <c r="B74" s="1397" t="s">
        <v>60</v>
      </c>
      <c r="C74" s="1406"/>
      <c r="D74" s="716"/>
      <c r="E74" s="1089"/>
      <c r="F74" s="711" t="s">
        <v>239</v>
      </c>
      <c r="G74" s="266" t="s">
        <v>141</v>
      </c>
      <c r="H74" s="33"/>
    </row>
    <row r="75" spans="1:8" ht="27" customHeight="1">
      <c r="A75" s="33"/>
      <c r="B75" s="1397" t="s">
        <v>61</v>
      </c>
      <c r="C75" s="1406"/>
      <c r="D75" s="716"/>
      <c r="E75" s="1089"/>
      <c r="F75" s="711" t="s">
        <v>393</v>
      </c>
      <c r="G75" s="266" t="s">
        <v>141</v>
      </c>
      <c r="H75" s="33"/>
    </row>
    <row r="76" spans="1:8" ht="27" customHeight="1">
      <c r="A76" s="33"/>
      <c r="B76" s="1397" t="s">
        <v>62</v>
      </c>
      <c r="C76" s="1406"/>
      <c r="D76" s="716"/>
      <c r="E76" s="1089"/>
      <c r="F76" s="711" t="s">
        <v>394</v>
      </c>
      <c r="G76" s="266" t="s">
        <v>141</v>
      </c>
      <c r="H76" s="33"/>
    </row>
    <row r="77" spans="1:8" ht="32.25" customHeight="1">
      <c r="A77" s="33"/>
      <c r="B77" s="1416" t="s">
        <v>1391</v>
      </c>
      <c r="C77" s="1417"/>
      <c r="D77" s="716"/>
      <c r="E77" s="1089"/>
      <c r="F77" s="711" t="s">
        <v>444</v>
      </c>
      <c r="G77" s="266" t="s">
        <v>141</v>
      </c>
      <c r="H77" s="33"/>
    </row>
    <row r="78" spans="1:8" ht="27" customHeight="1">
      <c r="A78" s="858"/>
      <c r="B78" s="1415" t="s">
        <v>1392</v>
      </c>
      <c r="C78" s="1419" t="s">
        <v>1273</v>
      </c>
      <c r="D78" s="716"/>
      <c r="E78" s="1089"/>
      <c r="F78" s="867" t="s">
        <v>981</v>
      </c>
      <c r="G78" s="860" t="s">
        <v>141</v>
      </c>
      <c r="H78" s="886"/>
    </row>
    <row r="79" spans="1:8" ht="27" customHeight="1">
      <c r="A79" s="33"/>
      <c r="B79" s="1397" t="s">
        <v>49</v>
      </c>
      <c r="C79" s="1406"/>
      <c r="D79" s="716"/>
      <c r="E79" s="1089"/>
      <c r="F79" s="711" t="s">
        <v>982</v>
      </c>
      <c r="G79" s="527" t="s">
        <v>141</v>
      </c>
      <c r="H79" s="33"/>
    </row>
    <row r="80" spans="1:8" s="1001" customFormat="1" ht="27" customHeight="1" thickBot="1">
      <c r="A80" s="1004"/>
      <c r="B80" s="1398" t="s">
        <v>1393</v>
      </c>
      <c r="C80" s="1408"/>
      <c r="D80" s="716"/>
      <c r="E80" s="1089"/>
      <c r="F80" s="966" t="s">
        <v>1025</v>
      </c>
      <c r="G80" s="1020" t="s">
        <v>141</v>
      </c>
      <c r="H80" s="1004"/>
    </row>
    <row r="81" spans="1:8" ht="28.5" customHeight="1">
      <c r="A81" s="33"/>
      <c r="B81" s="1405" t="s">
        <v>54</v>
      </c>
      <c r="C81" s="1413"/>
      <c r="D81" s="351">
        <f t="shared" ref="D81:E81" si="0">SUM(D12:D80)</f>
        <v>0</v>
      </c>
      <c r="E81" s="351">
        <f t="shared" si="0"/>
        <v>0</v>
      </c>
      <c r="F81" s="711" t="s">
        <v>445</v>
      </c>
      <c r="G81" s="717" t="s">
        <v>77</v>
      </c>
      <c r="H81" s="33"/>
    </row>
    <row r="82" spans="1:8" ht="27" customHeight="1">
      <c r="A82" s="33"/>
      <c r="B82" s="1405" t="s">
        <v>1394</v>
      </c>
      <c r="C82" s="44"/>
      <c r="D82" s="33"/>
      <c r="E82" s="33"/>
      <c r="F82" s="904"/>
      <c r="G82" s="904"/>
    </row>
    <row r="83" spans="1:8" ht="27" customHeight="1">
      <c r="A83" s="33"/>
      <c r="B83" s="1397" t="s">
        <v>1372</v>
      </c>
      <c r="C83" s="1406"/>
      <c r="D83" s="881">
        <f>D81-D84</f>
        <v>0</v>
      </c>
      <c r="E83" s="881">
        <f>E81-E84</f>
        <v>0</v>
      </c>
      <c r="F83" s="711" t="s">
        <v>631</v>
      </c>
      <c r="G83" s="860" t="s">
        <v>141</v>
      </c>
    </row>
    <row r="84" spans="1:8" ht="27" customHeight="1">
      <c r="A84" s="33"/>
      <c r="B84" s="1397" t="s">
        <v>1373</v>
      </c>
      <c r="C84" s="1418" t="s">
        <v>1273</v>
      </c>
      <c r="D84" s="716"/>
      <c r="E84" s="1089"/>
      <c r="F84" s="711" t="s">
        <v>647</v>
      </c>
      <c r="G84" s="860" t="s">
        <v>141</v>
      </c>
    </row>
    <row r="85" spans="1:8">
      <c r="A85" s="33"/>
      <c r="B85" s="37"/>
      <c r="C85" s="356"/>
      <c r="D85" s="33"/>
      <c r="E85" s="33"/>
    </row>
    <row r="86" spans="1:8">
      <c r="A86" s="33"/>
      <c r="E86" s="33"/>
    </row>
    <row r="87" spans="1:8">
      <c r="A87" s="33"/>
      <c r="E87" s="33"/>
    </row>
    <row r="88" spans="1:8">
      <c r="A88" s="33"/>
      <c r="E88" s="33"/>
    </row>
    <row r="89" spans="1:8">
      <c r="A89" s="33"/>
      <c r="E89" s="33"/>
    </row>
    <row r="90" spans="1:8">
      <c r="A90" s="33"/>
      <c r="E90" s="33"/>
    </row>
    <row r="91" spans="1:8">
      <c r="A91" s="33"/>
      <c r="E91" s="33"/>
    </row>
    <row r="92" spans="1:8">
      <c r="A92" s="33"/>
      <c r="E92" s="33"/>
    </row>
    <row r="93" spans="1:8">
      <c r="A93" s="33"/>
      <c r="E93" s="33"/>
    </row>
    <row r="94" spans="1:8">
      <c r="A94" s="33"/>
      <c r="E94" s="33"/>
    </row>
    <row r="95" spans="1:8">
      <c r="A95" s="33"/>
      <c r="E95" s="33"/>
    </row>
    <row r="96" spans="1:8">
      <c r="A96" s="33"/>
      <c r="E96" s="33"/>
    </row>
    <row r="97" spans="1:5">
      <c r="A97" s="33"/>
      <c r="E97" s="33"/>
    </row>
    <row r="98" spans="1:5">
      <c r="A98" s="33"/>
      <c r="E98" s="33"/>
    </row>
    <row r="99" spans="1:5">
      <c r="A99" s="33"/>
      <c r="E99" s="33"/>
    </row>
    <row r="100" spans="1:5">
      <c r="A100" s="33"/>
      <c r="B100" s="37"/>
      <c r="C100" s="356"/>
      <c r="D100" s="33"/>
      <c r="E100" s="33"/>
    </row>
  </sheetData>
  <sheetProtection password="D5A2" sheet="1" objects="1" scenarios="1"/>
  <customSheetViews>
    <customSheetView guid="{E4F26FFA-5313-49C9-9365-CBA576C57791}" scale="85" showGridLines="0" fitToPage="1" showRuler="0" topLeftCell="A10">
      <selection activeCell="B17" sqref="B17"/>
      <pageMargins left="0.74803149606299213" right="0.74803149606299213" top="0.32" bottom="0.27" header="0.2" footer="0.16"/>
      <pageSetup paperSize="9" scale="73" orientation="landscape" horizontalDpi="300" verticalDpi="300" r:id="rId1"/>
      <headerFooter alignWithMargins="0"/>
    </customSheetView>
  </customSheetViews>
  <phoneticPr fontId="0" type="noConversion"/>
  <dataValidations count="28">
    <dataValidation allowBlank="1" showInputMessage="1" showErrorMessage="1" promptTitle="Discontinued operations" prompt="In accordance with the requirements of the HM Treasury FReM, activities are only treated as discontinuing where they are transferring to bodies outside of the Whole of Government Accounts boundary or ceasing entirely." sqref="C84"/>
    <dataValidation allowBlank="1" showInputMessage="1" showErrorMessage="1" promptTitle="Employee expenses" prompt="Populated from data entered on sheet '8. Staff'." sqref="C78 C71 C69 C26 C20 C18"/>
    <dataValidation allowBlank="1" showInputMessage="1" showErrorMessage="1" promptTitle="Patient travel" prompt="This line should include costs directly attributable to providing transport services for patients." sqref="C66"/>
    <dataValidation allowBlank="1" showInputMessage="1" showErrorMessage="1" promptTitle="Consultancy costs" prompt="Expenditure on management consultancy must meet the definition as set out in the annex to the completion instructions.  The counterparty split for this row may be unlocked on request where you feel your intra-NHS service meets the definition." sqref="C64"/>
    <dataValidation allowBlank="1" showInputMessage="1" showErrorMessage="1" promptTitle="Other auditor remuneration" prompt="Total forced to agree to the total expenditure entered on sheet '9. Op Misc'." sqref="C54"/>
    <dataValidation allowBlank="1" showInputMessage="1" showErrorMessage="1" promptTitle="Services from NHS FTs" prompt="This line should only be used where the services cannot be allocated to a more specific line of expenditure." sqref="C12"/>
    <dataValidation allowBlank="1" showInputMessage="1" showErrorMessage="1" promptTitle="Services from NHS Trusts" prompt="This line should only be used where the services cannot be allocated to a more specific line of expenditure." sqref="C13"/>
    <dataValidation allowBlank="1" showInputMessage="1" showErrorMessage="1" promptTitle="Services from CCGs &amp; NHS England" prompt="This line should only be used where the services cannot be allocated to a more specific line of expenditure." sqref="C14"/>
    <dataValidation allowBlank="1" showInputMessage="1" showErrorMessage="1" promptTitle="Services from other NHS bodies" prompt="This line should only be used where the services cannot be allocated to a more specific line of expenditure." sqref="C15"/>
    <dataValidation allowBlank="1" showInputMessage="1" showErrorMessage="1" promptTitle="Healthcare from non-NHS bodies" prompt="Includes healthcare purchased from Scottish, Welsh and Northern Irish Health bodies as well as private healthcare purchased by the FT." sqref="C16"/>
    <dataValidation allowBlank="1" showInputMessage="1" showErrorMessage="1" promptTitle="Supplies &amp; services - clinical" prompt="This may include expenditure on therapy materials, medical gases, dressings and other clinical consumables, x-ray equipment and blood.  It should also include expenditure under related maintenance contracts." sqref="C22"/>
    <dataValidation allowBlank="1" showInputMessage="1" showErrorMessage="1" promptTitle="Supplies and services - general" prompt="May include cleaning materials and contracts, food and contract catering, staff uniforms, laundry and bedding etc." sqref="C23"/>
    <dataValidation allowBlank="1" showInputMessage="1" showErrorMessage="1" promptTitle="Establishment costs" prompt="Expenditure on administrative expenses such as printing, stationery and telephones." sqref="C24"/>
    <dataValidation allowBlank="1" showInputMessage="1" showErrorMessage="1" promptTitle="Research and development" prompt="Where research and development expenditure can be separated from patient care activity, it should be recorded here." sqref="C25"/>
    <dataValidation allowBlank="1" showInputMessage="1" showErrorMessage="1" promptTitle="Transport (business travel)" prompt="This line should include the costs of staff travelling for business purposes where borne by the FT (e.g. train fares, mileage claims, etc)" sqref="C27"/>
    <dataValidation allowBlank="1" showInputMessage="1" showErrorMessage="1" promptTitle="Transport (other)" prompt="Includes all other transport related costs.  This may include ambulance or other fuel, vehicle repair parts, insurance, external contracts, etc." sqref="C28"/>
    <dataValidation allowBlank="1" showInputMessage="1" showErrorMessage="1" promptTitle="Business rates" prompt="This line is required for reporting to Treasury for the purposes of Whole of Government Accounts." sqref="C29"/>
    <dataValidation allowBlank="1" showInputMessage="1" showErrorMessage="1" promptTitle="Premises - Other" prompt="Should include expenditure on electricity, gas and non-capitalised furniture and fittings." sqref="C30"/>
    <dataValidation allowBlank="1" showInputMessage="1" showErrorMessage="1" promptTitle="Provision for doubtful debt" prompt="This line is forced to equal the movement in the provision for doubtful debts on sheet '20. Receivables'" sqref="C31"/>
    <dataValidation allowBlank="1" showInputMessage="1" showErrorMessage="1" promptTitle="Inventories written down" prompt="This line is forced to equal the inventories movement note on sheet '19. Inventory'." sqref="C34"/>
    <dataValidation allowBlank="1" showInputMessage="1" showErrorMessage="1" promptTitle="Drugs inventories consumed" prompt="This line is forced to equal the inventories movement note on sheet '19. Inventory'.  Where you have consumed inventory purchased from another NHS body, which is not an FT, please refer to the guidance in the FTC completion instructions." sqref="C37"/>
    <dataValidation allowBlank="1" showInputMessage="1" showErrorMessage="1" promptTitle="Minimum lease payments" prompt="Populated from the data entered in the disclosure note on sheet '9. Op Misc'.  Please allocate this expenditure between the relevant counterparties." sqref="C39"/>
    <dataValidation allowBlank="1" showInputMessage="1" showErrorMessage="1" promptTitle="Contingent rent" prompt="Populated from the data entered in the disclosure note on sheet '9. Op Misc'.  Please allocate this expenditure between the relevant counterparties." sqref="C40"/>
    <dataValidation allowBlank="1" showInputMessage="1" showErrorMessage="1" promptTitle="Sublease receipts" prompt="Populated from the data entered in the disclosure note on sheet '9. Op Misc'.  Please allocate this expenditure between the relevant counterparties." sqref="C41"/>
    <dataValidation allowBlank="1" showInputMessage="1" showErrorMessage="1" promptTitle="Purchase of social care" prompt="This line should include the purchase of social care under s.75 agreements or other integrated care pooled/devolved budgets." sqref="C17"/>
    <dataValidation allowBlank="1" showInputMessage="1" showErrorMessage="1" promptTitle="Revisit comparative information" prompt="This row is new for 2014/15.  If applicable to your FT, the prior period comparative should be revisited and expenditure reclassified from other lines if appropriate." sqref="H17 H57"/>
    <dataValidation allowBlank="1" showInputMessage="1" showErrorMessage="1" promptTitle="Revisit comparative information" prompt="This row is new for 2014/15.  The prior period comparative should be revisited and expenditure reclassified from the existing premises line." sqref="H29"/>
    <dataValidation allowBlank="1" showInputMessage="1" showErrorMessage="1" promptTitle="Revisit comparative information" prompt="A new row has been added for business rates in 2014/15.  The prior period comparative should be revisited to exclude business rates which should now be separately disclosed above." sqref="H30"/>
  </dataValidations>
  <printOptions gridLinesSet="0"/>
  <pageMargins left="0.74803149606299213" right="0.35433070866141736" top="0.35433070866141736" bottom="0.39370078740157483" header="0.19685039370078741" footer="0.19685039370078741"/>
  <pageSetup paperSize="9" scale="47" fitToHeight="2" orientation="landscape" horizontalDpi="300" verticalDpi="300" r:id="rId2"/>
  <headerFooter alignWithMargins="0"/>
  <ignoredErrors>
    <ignoredError sqref="F81 F83:F84 F22:F24 F34:F36 F58:F79 F38:F43 F45:F49 F18:F20 E11 F30:F32 D11 F12:F13 F27 F52:F54 F56 F15:F16" numberStoredAsText="1"/>
    <ignoredError sqref="E54 D54"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R104"/>
  <sheetViews>
    <sheetView showGridLines="0" zoomScale="80" zoomScaleNormal="80" workbookViewId="0">
      <selection activeCell="O20" sqref="O20"/>
    </sheetView>
  </sheetViews>
  <sheetFormatPr defaultColWidth="10.7109375" defaultRowHeight="12.75"/>
  <cols>
    <col min="1" max="1" width="5.85546875" style="22" customWidth="1"/>
    <col min="2" max="2" width="48.85546875" style="24" customWidth="1"/>
    <col min="3" max="3" width="5.140625" style="24" customWidth="1"/>
    <col min="4" max="7" width="15" style="22" customWidth="1"/>
    <col min="8" max="9" width="13" style="22" customWidth="1"/>
    <col min="10" max="11" width="10.85546875" style="22" customWidth="1"/>
    <col min="12" max="12" width="13" style="22" customWidth="1"/>
    <col min="13" max="13" width="13" style="1001" customWidth="1"/>
    <col min="14" max="14" width="13" style="22" customWidth="1"/>
    <col min="15" max="16" width="13.140625" style="22" customWidth="1"/>
    <col min="17" max="16384" width="10.7109375" style="22"/>
  </cols>
  <sheetData>
    <row r="1" spans="1:18" ht="15.75">
      <c r="A1" s="33"/>
      <c r="B1" s="1257" t="s">
        <v>1123</v>
      </c>
      <c r="C1" s="1257"/>
      <c r="D1" s="33"/>
      <c r="E1" s="33"/>
      <c r="F1" s="33"/>
      <c r="G1" s="33"/>
      <c r="H1" s="33"/>
      <c r="I1" s="33"/>
      <c r="J1" s="33"/>
      <c r="K1" s="33"/>
      <c r="L1" s="33"/>
      <c r="M1" s="1004"/>
    </row>
    <row r="2" spans="1:18">
      <c r="A2" s="33"/>
      <c r="B2" s="42"/>
      <c r="C2" s="933"/>
      <c r="D2" s="33"/>
      <c r="E2" s="33"/>
      <c r="F2" s="33"/>
      <c r="G2" s="33"/>
      <c r="H2" s="33"/>
      <c r="I2" s="33"/>
      <c r="J2" s="33"/>
      <c r="K2" s="33"/>
      <c r="L2" s="33"/>
      <c r="M2" s="1004"/>
    </row>
    <row r="3" spans="1:18">
      <c r="A3" s="34"/>
      <c r="B3" s="43" t="s">
        <v>1506</v>
      </c>
      <c r="C3" s="934"/>
      <c r="D3" s="34"/>
      <c r="E3" s="1004"/>
      <c r="F3" s="1005"/>
      <c r="G3" s="1004"/>
      <c r="H3" s="1004"/>
      <c r="I3" s="1004"/>
      <c r="J3" s="1004"/>
      <c r="K3" s="1004"/>
      <c r="L3" s="1004"/>
      <c r="M3" s="1004"/>
      <c r="N3" s="1001"/>
      <c r="O3" s="1001"/>
      <c r="P3" s="1001"/>
      <c r="Q3" s="1001"/>
      <c r="R3" s="1001"/>
    </row>
    <row r="4" spans="1:18">
      <c r="A4" s="34"/>
      <c r="B4" s="96" t="s">
        <v>508</v>
      </c>
      <c r="C4" s="935"/>
      <c r="D4" s="34"/>
      <c r="E4" s="1004"/>
      <c r="F4" s="1005"/>
      <c r="G4" s="1004"/>
      <c r="H4" s="1004"/>
      <c r="I4" s="1004"/>
      <c r="J4" s="1004"/>
      <c r="K4" s="1004"/>
      <c r="L4" s="1004"/>
      <c r="M4" s="1004"/>
      <c r="N4" s="1001"/>
      <c r="O4" s="1001"/>
      <c r="P4" s="1001"/>
      <c r="Q4" s="1001"/>
      <c r="R4" s="1001"/>
    </row>
    <row r="5" spans="1:18" ht="12.75" customHeight="1">
      <c r="A5" s="34"/>
      <c r="B5" s="33"/>
      <c r="C5" s="1004"/>
      <c r="D5" s="34"/>
      <c r="E5" s="1004"/>
      <c r="F5" s="1005"/>
      <c r="G5" s="1004"/>
      <c r="H5" s="1004"/>
      <c r="I5" s="1004"/>
      <c r="J5" s="1004"/>
      <c r="K5" s="1004"/>
      <c r="L5" s="1004"/>
      <c r="M5" s="1004"/>
      <c r="N5" s="1001"/>
      <c r="O5" s="1001"/>
      <c r="P5" s="1001"/>
      <c r="Q5" s="1001"/>
      <c r="R5" s="1001"/>
    </row>
    <row r="6" spans="1:18" ht="19.5" customHeight="1">
      <c r="A6" s="34"/>
      <c r="B6" s="43" t="s">
        <v>42</v>
      </c>
      <c r="C6" s="934"/>
      <c r="D6" s="34"/>
      <c r="E6" s="1004"/>
      <c r="F6" s="1005"/>
      <c r="G6" s="1004"/>
      <c r="H6" s="1004"/>
      <c r="I6" s="1004"/>
      <c r="J6" s="1004"/>
      <c r="K6" s="1004"/>
      <c r="L6" s="1004"/>
      <c r="M6" s="1004"/>
      <c r="N6" s="1001"/>
      <c r="O6" s="1001"/>
      <c r="P6" s="1001"/>
      <c r="Q6" s="1001"/>
      <c r="R6" s="1001"/>
    </row>
    <row r="7" spans="1:18" ht="15.75" customHeight="1">
      <c r="A7" s="34"/>
      <c r="B7" s="40"/>
      <c r="C7" s="1006"/>
      <c r="D7" s="34"/>
      <c r="E7" s="1004"/>
      <c r="F7" s="1423" t="s">
        <v>1273</v>
      </c>
      <c r="G7" s="1004"/>
      <c r="H7" s="132"/>
      <c r="I7" s="1424"/>
      <c r="J7" s="1734" t="s">
        <v>1683</v>
      </c>
      <c r="K7" s="1734">
        <v>1</v>
      </c>
      <c r="L7" s="1004"/>
      <c r="M7" s="1004"/>
      <c r="N7" s="1001"/>
      <c r="O7" s="1001"/>
      <c r="P7" s="1001"/>
      <c r="Q7" s="1001"/>
      <c r="R7" s="1001"/>
    </row>
    <row r="8" spans="1:18">
      <c r="A8" s="1235">
        <v>1</v>
      </c>
      <c r="B8" s="1414"/>
      <c r="C8" s="1381"/>
      <c r="D8" s="1702" t="s">
        <v>345</v>
      </c>
      <c r="E8" s="1702" t="s">
        <v>346</v>
      </c>
      <c r="F8" s="1702" t="s">
        <v>347</v>
      </c>
      <c r="G8" s="1702" t="s">
        <v>348</v>
      </c>
      <c r="H8" s="1702" t="s">
        <v>389</v>
      </c>
      <c r="I8" s="1702" t="s">
        <v>390</v>
      </c>
      <c r="J8" s="1697" t="s">
        <v>74</v>
      </c>
      <c r="K8" s="198"/>
      <c r="L8" s="1005"/>
      <c r="N8" s="1001"/>
      <c r="O8" s="1001"/>
      <c r="R8" s="1001"/>
    </row>
    <row r="9" spans="1:18">
      <c r="A9" s="33"/>
      <c r="B9" s="1186" t="s">
        <v>413</v>
      </c>
      <c r="C9" s="1202"/>
      <c r="D9" s="1699" t="s">
        <v>996</v>
      </c>
      <c r="E9" s="1699" t="s">
        <v>996</v>
      </c>
      <c r="F9" s="1703" t="s">
        <v>996</v>
      </c>
      <c r="G9" s="1699" t="s">
        <v>890</v>
      </c>
      <c r="H9" s="1699" t="s">
        <v>890</v>
      </c>
      <c r="I9" s="1703" t="s">
        <v>890</v>
      </c>
      <c r="J9" s="1698"/>
      <c r="K9" s="197" t="s">
        <v>111</v>
      </c>
      <c r="L9" s="1004"/>
      <c r="N9" s="1001"/>
      <c r="O9" s="1001"/>
      <c r="R9" s="1001"/>
    </row>
    <row r="10" spans="1:18" ht="36" customHeight="1">
      <c r="A10" s="33"/>
      <c r="B10" s="1186"/>
      <c r="C10" s="1202"/>
      <c r="D10" s="1318" t="s">
        <v>94</v>
      </c>
      <c r="E10" s="1700" t="s">
        <v>1395</v>
      </c>
      <c r="F10" s="1693" t="s">
        <v>49</v>
      </c>
      <c r="G10" s="1692" t="s">
        <v>94</v>
      </c>
      <c r="H10" s="1700" t="s">
        <v>1395</v>
      </c>
      <c r="I10" s="1693" t="s">
        <v>49</v>
      </c>
      <c r="J10" s="1691"/>
      <c r="K10" s="197"/>
      <c r="L10" s="1004"/>
      <c r="N10" s="1001"/>
      <c r="O10" s="1001"/>
      <c r="R10" s="1001"/>
    </row>
    <row r="11" spans="1:18">
      <c r="A11" s="34"/>
      <c r="B11" s="1436"/>
      <c r="C11" s="1425"/>
      <c r="D11" s="1701" t="s">
        <v>76</v>
      </c>
      <c r="E11" s="1701" t="s">
        <v>76</v>
      </c>
      <c r="F11" s="1695" t="s">
        <v>76</v>
      </c>
      <c r="G11" s="1694" t="s">
        <v>76</v>
      </c>
      <c r="H11" s="1701" t="s">
        <v>76</v>
      </c>
      <c r="I11" s="1695" t="s">
        <v>76</v>
      </c>
      <c r="J11" s="1657" t="s">
        <v>75</v>
      </c>
      <c r="K11" s="197" t="s">
        <v>112</v>
      </c>
      <c r="L11" s="1005"/>
      <c r="N11" s="1001"/>
      <c r="O11" s="1001"/>
      <c r="R11" s="1001"/>
    </row>
    <row r="12" spans="1:18" s="23" customFormat="1" ht="18.75" customHeight="1">
      <c r="A12" s="40"/>
      <c r="B12" s="1397" t="s">
        <v>272</v>
      </c>
      <c r="C12" s="1465" t="s">
        <v>1273</v>
      </c>
      <c r="D12" s="1276">
        <f t="shared" ref="D12:D20" si="0">E12+F12</f>
        <v>0</v>
      </c>
      <c r="E12" s="1705"/>
      <c r="F12" s="985"/>
      <c r="G12" s="1696">
        <f t="shared" ref="G12:G20" si="1">SUM(H12:I12)</f>
        <v>0</v>
      </c>
      <c r="H12" s="1709"/>
      <c r="I12" s="972"/>
      <c r="J12" s="1657">
        <v>100</v>
      </c>
      <c r="K12" s="185" t="s">
        <v>141</v>
      </c>
      <c r="L12" s="1006"/>
      <c r="M12" s="1002"/>
      <c r="N12" s="1002"/>
      <c r="O12" s="1002"/>
      <c r="R12" s="1002"/>
    </row>
    <row r="13" spans="1:18" s="23" customFormat="1" ht="18.75" customHeight="1">
      <c r="A13" s="40"/>
      <c r="B13" s="1397" t="s">
        <v>154</v>
      </c>
      <c r="C13" s="1464" t="s">
        <v>1273</v>
      </c>
      <c r="D13" s="1276">
        <f t="shared" si="0"/>
        <v>0</v>
      </c>
      <c r="E13" s="1705"/>
      <c r="F13" s="985"/>
      <c r="G13" s="1696">
        <f t="shared" si="1"/>
        <v>0</v>
      </c>
      <c r="H13" s="1709"/>
      <c r="I13" s="972"/>
      <c r="J13" s="1657" t="s">
        <v>206</v>
      </c>
      <c r="K13" s="185" t="s">
        <v>141</v>
      </c>
      <c r="L13" s="1006"/>
      <c r="M13" s="1002"/>
      <c r="N13" s="1002"/>
      <c r="O13" s="1002"/>
      <c r="R13" s="1002"/>
    </row>
    <row r="14" spans="1:18" s="23" customFormat="1" ht="30.75" customHeight="1">
      <c r="A14" s="54"/>
      <c r="B14" s="1392" t="s">
        <v>1499</v>
      </c>
      <c r="C14" s="1407"/>
      <c r="D14" s="1276">
        <f t="shared" si="0"/>
        <v>0</v>
      </c>
      <c r="E14" s="1705"/>
      <c r="F14" s="985"/>
      <c r="G14" s="1696">
        <f t="shared" si="1"/>
        <v>0</v>
      </c>
      <c r="H14" s="1709"/>
      <c r="I14" s="972"/>
      <c r="J14" s="1657" t="s">
        <v>25</v>
      </c>
      <c r="K14" s="185" t="s">
        <v>141</v>
      </c>
      <c r="L14" s="54"/>
      <c r="M14" s="1002"/>
      <c r="N14" s="1002"/>
      <c r="O14" s="1002"/>
      <c r="R14" s="1002"/>
    </row>
    <row r="15" spans="1:18" s="23" customFormat="1" ht="18.75" customHeight="1">
      <c r="A15" s="40"/>
      <c r="B15" s="1399" t="s">
        <v>1055</v>
      </c>
      <c r="C15" s="1395"/>
      <c r="D15" s="1276">
        <f t="shared" si="0"/>
        <v>0</v>
      </c>
      <c r="E15" s="1705"/>
      <c r="F15" s="985"/>
      <c r="G15" s="1696">
        <f t="shared" si="1"/>
        <v>0</v>
      </c>
      <c r="H15" s="1709"/>
      <c r="I15" s="972"/>
      <c r="J15" s="1657" t="s">
        <v>207</v>
      </c>
      <c r="K15" s="185" t="s">
        <v>141</v>
      </c>
      <c r="L15" s="1006"/>
      <c r="M15" s="1002"/>
      <c r="N15" s="1002"/>
      <c r="O15" s="1002"/>
      <c r="R15" s="1002"/>
    </row>
    <row r="16" spans="1:18" s="23" customFormat="1" ht="18.75" customHeight="1">
      <c r="A16" s="40"/>
      <c r="B16" s="1426" t="s">
        <v>663</v>
      </c>
      <c r="C16" s="1447"/>
      <c r="D16" s="1276">
        <f t="shared" si="0"/>
        <v>0</v>
      </c>
      <c r="E16" s="1705"/>
      <c r="F16" s="985"/>
      <c r="G16" s="1696">
        <f t="shared" si="1"/>
        <v>0</v>
      </c>
      <c r="H16" s="1709"/>
      <c r="I16" s="972"/>
      <c r="J16" s="1657" t="s">
        <v>723</v>
      </c>
      <c r="K16" s="185" t="s">
        <v>141</v>
      </c>
      <c r="L16" s="1006"/>
      <c r="M16" s="1002"/>
      <c r="N16" s="1002"/>
      <c r="O16" s="1002"/>
      <c r="R16" s="1002"/>
    </row>
    <row r="17" spans="1:18" s="23" customFormat="1" ht="18.75" customHeight="1">
      <c r="A17" s="40"/>
      <c r="B17" s="1426" t="s">
        <v>664</v>
      </c>
      <c r="C17" s="1447"/>
      <c r="D17" s="1276">
        <f t="shared" si="0"/>
        <v>0</v>
      </c>
      <c r="E17" s="1705"/>
      <c r="F17" s="985"/>
      <c r="G17" s="1696">
        <f t="shared" si="1"/>
        <v>0</v>
      </c>
      <c r="H17" s="1709"/>
      <c r="I17" s="972"/>
      <c r="J17" s="1657" t="s">
        <v>724</v>
      </c>
      <c r="K17" s="185" t="s">
        <v>141</v>
      </c>
      <c r="L17" s="1006"/>
      <c r="M17" s="1002"/>
      <c r="N17" s="1002"/>
      <c r="O17" s="1002"/>
      <c r="R17" s="1002"/>
    </row>
    <row r="18" spans="1:18" s="23" customFormat="1" ht="18.75" customHeight="1">
      <c r="A18" s="40"/>
      <c r="B18" s="1399" t="s">
        <v>273</v>
      </c>
      <c r="C18" s="1395"/>
      <c r="D18" s="1276">
        <f t="shared" si="0"/>
        <v>0</v>
      </c>
      <c r="E18" s="1705"/>
      <c r="F18" s="985"/>
      <c r="G18" s="1696">
        <f t="shared" si="1"/>
        <v>0</v>
      </c>
      <c r="H18" s="1709"/>
      <c r="I18" s="972"/>
      <c r="J18" s="1657" t="s">
        <v>26</v>
      </c>
      <c r="K18" s="185" t="s">
        <v>141</v>
      </c>
      <c r="L18" s="1006"/>
      <c r="M18" s="1002"/>
      <c r="N18" s="1002"/>
      <c r="O18" s="1002"/>
      <c r="R18" s="1002"/>
    </row>
    <row r="19" spans="1:18" s="23" customFormat="1" ht="18.75" customHeight="1">
      <c r="A19" s="40"/>
      <c r="B19" s="1397" t="s">
        <v>31</v>
      </c>
      <c r="C19" s="1465" t="s">
        <v>1273</v>
      </c>
      <c r="D19" s="1276">
        <f t="shared" si="0"/>
        <v>0</v>
      </c>
      <c r="E19" s="1706"/>
      <c r="F19" s="985"/>
      <c r="G19" s="1696">
        <f t="shared" si="1"/>
        <v>0</v>
      </c>
      <c r="H19" s="1710"/>
      <c r="I19" s="972"/>
      <c r="J19" s="1657" t="s">
        <v>208</v>
      </c>
      <c r="K19" s="185" t="s">
        <v>141</v>
      </c>
      <c r="L19" s="1006"/>
      <c r="M19" s="1002"/>
      <c r="N19" s="1002"/>
      <c r="O19" s="1002"/>
      <c r="R19" s="1002"/>
    </row>
    <row r="20" spans="1:18" s="1002" customFormat="1" ht="18.75" customHeight="1" thickBot="1">
      <c r="A20" s="1006"/>
      <c r="B20" s="1398" t="s">
        <v>1396</v>
      </c>
      <c r="C20" s="1465" t="s">
        <v>1273</v>
      </c>
      <c r="D20" s="1276">
        <f t="shared" si="0"/>
        <v>0</v>
      </c>
      <c r="E20" s="1705"/>
      <c r="F20" s="985"/>
      <c r="G20" s="1696">
        <f t="shared" si="1"/>
        <v>0</v>
      </c>
      <c r="H20" s="1272"/>
      <c r="I20" s="1272"/>
      <c r="J20" s="1657" t="s">
        <v>725</v>
      </c>
      <c r="K20" s="1020" t="s">
        <v>141</v>
      </c>
      <c r="L20" s="1006"/>
    </row>
    <row r="21" spans="1:18" s="23" customFormat="1" ht="18.75" customHeight="1">
      <c r="A21" s="40"/>
      <c r="B21" s="1428" t="s">
        <v>793</v>
      </c>
      <c r="C21" s="1462"/>
      <c r="D21" s="351">
        <f t="shared" ref="D21:E21" si="2">SUM(D12:D20)</f>
        <v>0</v>
      </c>
      <c r="E21" s="1707">
        <f t="shared" si="2"/>
        <v>0</v>
      </c>
      <c r="F21" s="351">
        <f>SUM(F12:F20)</f>
        <v>0</v>
      </c>
      <c r="G21" s="333">
        <f>SUM(G12:G20)</f>
        <v>0</v>
      </c>
      <c r="H21" s="620">
        <f>SUM(H12:H20)</f>
        <v>0</v>
      </c>
      <c r="I21" s="351">
        <f>SUM(I12:I20)</f>
        <v>0</v>
      </c>
      <c r="J21" s="1657" t="s">
        <v>2</v>
      </c>
      <c r="K21" s="185" t="s">
        <v>141</v>
      </c>
      <c r="L21" s="1006"/>
      <c r="M21" s="1002"/>
      <c r="N21" s="1002"/>
      <c r="O21" s="1002"/>
      <c r="R21" s="1002"/>
    </row>
    <row r="22" spans="1:18" s="23" customFormat="1" ht="29.25" customHeight="1">
      <c r="A22" s="40"/>
      <c r="B22" s="1427" t="s">
        <v>1122</v>
      </c>
      <c r="C22" s="1422" t="s">
        <v>1273</v>
      </c>
      <c r="D22" s="1276">
        <f>E22+F22</f>
        <v>0</v>
      </c>
      <c r="E22" s="1705"/>
      <c r="F22" s="985"/>
      <c r="G22" s="1696">
        <f>SUM(H22:I22)</f>
        <v>0</v>
      </c>
      <c r="H22" s="1709"/>
      <c r="I22" s="972"/>
      <c r="J22" s="1657" t="s">
        <v>727</v>
      </c>
      <c r="K22" s="185" t="s">
        <v>37</v>
      </c>
      <c r="L22" s="1006"/>
      <c r="M22" s="1002"/>
      <c r="N22" s="1002"/>
      <c r="O22" s="1002"/>
      <c r="R22" s="1002"/>
    </row>
    <row r="23" spans="1:18" s="1002" customFormat="1" ht="29.25" customHeight="1" thickBot="1">
      <c r="A23" s="1006"/>
      <c r="B23" s="1427" t="s">
        <v>1397</v>
      </c>
      <c r="C23" s="1407"/>
      <c r="D23" s="1276">
        <f>E23+F23</f>
        <v>0</v>
      </c>
      <c r="E23" s="1705"/>
      <c r="F23" s="985"/>
      <c r="G23" s="1696">
        <f>SUM(H23:I23)</f>
        <v>0</v>
      </c>
      <c r="H23" s="1711"/>
      <c r="I23" s="1713"/>
      <c r="J23" s="1657" t="s">
        <v>748</v>
      </c>
      <c r="K23" s="1196" t="s">
        <v>37</v>
      </c>
      <c r="L23" s="1006"/>
    </row>
    <row r="24" spans="1:18" s="23" customFormat="1" ht="18.75" customHeight="1">
      <c r="A24" s="40"/>
      <c r="B24" s="1437" t="s">
        <v>826</v>
      </c>
      <c r="C24" s="1389"/>
      <c r="D24" s="351">
        <f t="shared" ref="D24:E24" si="3">SUM(D21:D23)</f>
        <v>0</v>
      </c>
      <c r="E24" s="351">
        <f t="shared" si="3"/>
        <v>0</v>
      </c>
      <c r="F24" s="351">
        <f>SUM(F21:F23)</f>
        <v>0</v>
      </c>
      <c r="G24" s="351">
        <f>SUM(G21:G23)</f>
        <v>0</v>
      </c>
      <c r="H24" s="351">
        <f>SUM(H21:H23)</f>
        <v>0</v>
      </c>
      <c r="I24" s="351">
        <f>SUM(I21:I23)</f>
        <v>0</v>
      </c>
      <c r="J24" s="1657" t="s">
        <v>707</v>
      </c>
      <c r="K24" s="210" t="s">
        <v>141</v>
      </c>
      <c r="L24" s="1006"/>
      <c r="M24" s="1002"/>
      <c r="N24" s="1002"/>
      <c r="O24" s="1002"/>
      <c r="R24" s="1002"/>
    </row>
    <row r="25" spans="1:18" s="23" customFormat="1" ht="18.75" customHeight="1">
      <c r="A25" s="40"/>
      <c r="B25" s="1438" t="s">
        <v>978</v>
      </c>
      <c r="C25" s="1430"/>
      <c r="D25" s="1704"/>
      <c r="E25" s="1708"/>
      <c r="F25" s="1708"/>
      <c r="G25" s="1708"/>
      <c r="H25" s="1708"/>
      <c r="I25" s="1712"/>
      <c r="J25" s="211"/>
      <c r="K25" s="212"/>
      <c r="L25" s="1006"/>
      <c r="M25" s="1002"/>
      <c r="N25" s="1002"/>
      <c r="O25" s="1002"/>
      <c r="R25" s="1002"/>
    </row>
    <row r="26" spans="1:18" s="23" customFormat="1" ht="18.75" customHeight="1" thickBot="1">
      <c r="A26" s="40"/>
      <c r="B26" s="1689" t="s">
        <v>780</v>
      </c>
      <c r="C26" s="1690"/>
      <c r="D26" s="1187">
        <f>E26+F26</f>
        <v>0</v>
      </c>
      <c r="E26" s="985"/>
      <c r="F26" s="985"/>
      <c r="G26" s="1188">
        <f>SUM(H26:I26)</f>
        <v>0</v>
      </c>
      <c r="H26" s="880"/>
      <c r="I26" s="880"/>
      <c r="J26" s="906" t="s">
        <v>3</v>
      </c>
      <c r="K26" s="884" t="s">
        <v>141</v>
      </c>
      <c r="L26" s="1006"/>
      <c r="M26" s="1002"/>
      <c r="N26" s="1002"/>
      <c r="O26" s="1002"/>
      <c r="R26" s="1002"/>
    </row>
    <row r="27" spans="1:18" s="1002" customFormat="1" ht="18.75" customHeight="1">
      <c r="A27" s="1006"/>
      <c r="B27" s="1689" t="s">
        <v>1684</v>
      </c>
      <c r="C27" s="1690"/>
      <c r="D27" s="351">
        <f>D24-D26</f>
        <v>0</v>
      </c>
      <c r="E27" s="351">
        <f t="shared" ref="E27:I27" si="4">E24-E26</f>
        <v>0</v>
      </c>
      <c r="F27" s="351">
        <f t="shared" si="4"/>
        <v>0</v>
      </c>
      <c r="G27" s="351">
        <f t="shared" si="4"/>
        <v>0</v>
      </c>
      <c r="H27" s="351">
        <f t="shared" si="4"/>
        <v>0</v>
      </c>
      <c r="I27" s="351">
        <f t="shared" si="4"/>
        <v>0</v>
      </c>
      <c r="J27" s="906" t="s">
        <v>4</v>
      </c>
      <c r="K27" s="884" t="s">
        <v>141</v>
      </c>
      <c r="L27" s="1006"/>
    </row>
    <row r="28" spans="1:18">
      <c r="A28" s="33"/>
      <c r="B28" s="37"/>
      <c r="C28" s="356"/>
      <c r="D28" s="33"/>
      <c r="E28" s="33"/>
      <c r="F28" s="33"/>
      <c r="G28" s="33"/>
      <c r="H28" s="33"/>
      <c r="I28" s="33"/>
      <c r="J28" s="33"/>
      <c r="K28" s="33"/>
      <c r="L28" s="33"/>
      <c r="M28" s="1004"/>
    </row>
    <row r="29" spans="1:18">
      <c r="A29" s="129"/>
      <c r="B29" s="123"/>
      <c r="C29" s="356"/>
      <c r="D29" s="129"/>
      <c r="E29" s="129"/>
      <c r="F29" s="129"/>
      <c r="G29" s="129"/>
      <c r="H29" s="129"/>
      <c r="I29" s="129"/>
      <c r="J29" s="1734" t="s">
        <v>1683</v>
      </c>
      <c r="K29" s="1734">
        <v>2</v>
      </c>
      <c r="L29" s="129"/>
      <c r="M29" s="1004"/>
    </row>
    <row r="30" spans="1:18">
      <c r="A30" s="1236">
        <v>2</v>
      </c>
      <c r="B30" s="1439"/>
      <c r="C30" s="1461"/>
      <c r="D30" s="216" t="s">
        <v>523</v>
      </c>
      <c r="E30" s="216" t="s">
        <v>524</v>
      </c>
      <c r="F30" s="216" t="s">
        <v>525</v>
      </c>
      <c r="G30" s="1191" t="s">
        <v>526</v>
      </c>
      <c r="H30" s="1191" t="s">
        <v>527</v>
      </c>
      <c r="I30" s="1191" t="s">
        <v>528</v>
      </c>
      <c r="J30" s="216" t="s">
        <v>74</v>
      </c>
      <c r="K30" s="198"/>
      <c r="L30" s="33"/>
      <c r="M30" s="1004"/>
    </row>
    <row r="31" spans="1:18" ht="27.75" customHeight="1">
      <c r="A31" s="33"/>
      <c r="B31" s="1186" t="s">
        <v>417</v>
      </c>
      <c r="C31" s="1202"/>
      <c r="D31" s="204" t="s">
        <v>996</v>
      </c>
      <c r="E31" s="204" t="s">
        <v>996</v>
      </c>
      <c r="F31" s="204" t="s">
        <v>996</v>
      </c>
      <c r="G31" s="204" t="s">
        <v>890</v>
      </c>
      <c r="H31" s="204" t="s">
        <v>890</v>
      </c>
      <c r="I31" s="204" t="s">
        <v>890</v>
      </c>
      <c r="J31" s="207"/>
      <c r="K31" s="197" t="s">
        <v>111</v>
      </c>
      <c r="L31" s="33"/>
      <c r="M31" s="1004"/>
    </row>
    <row r="32" spans="1:18">
      <c r="A32" s="33"/>
      <c r="B32" s="1186"/>
      <c r="C32" s="1202"/>
      <c r="D32" s="106" t="s">
        <v>94</v>
      </c>
      <c r="E32" s="106" t="s">
        <v>456</v>
      </c>
      <c r="F32" s="106" t="s">
        <v>49</v>
      </c>
      <c r="G32" s="106" t="s">
        <v>94</v>
      </c>
      <c r="H32" s="106" t="s">
        <v>456</v>
      </c>
      <c r="I32" s="106" t="s">
        <v>49</v>
      </c>
      <c r="J32" s="106"/>
      <c r="K32" s="197"/>
      <c r="L32" s="33"/>
      <c r="M32" s="1004"/>
    </row>
    <row r="33" spans="1:13">
      <c r="A33" s="34"/>
      <c r="B33" s="1436"/>
      <c r="C33" s="1425"/>
      <c r="D33" s="145" t="s">
        <v>455</v>
      </c>
      <c r="E33" s="145" t="s">
        <v>455</v>
      </c>
      <c r="F33" s="145" t="s">
        <v>455</v>
      </c>
      <c r="G33" s="145" t="s">
        <v>455</v>
      </c>
      <c r="H33" s="145" t="s">
        <v>93</v>
      </c>
      <c r="I33" s="145" t="s">
        <v>93</v>
      </c>
      <c r="J33" s="168" t="s">
        <v>75</v>
      </c>
      <c r="K33" s="197" t="s">
        <v>112</v>
      </c>
      <c r="L33" s="34"/>
      <c r="M33" s="1005"/>
    </row>
    <row r="34" spans="1:13" ht="18.75" customHeight="1">
      <c r="A34" s="34"/>
      <c r="B34" s="1397" t="s">
        <v>38</v>
      </c>
      <c r="C34" s="1406"/>
      <c r="D34" s="176">
        <f>SUM(E34:F34)</f>
        <v>0</v>
      </c>
      <c r="E34" s="169"/>
      <c r="F34" s="169"/>
      <c r="G34" s="176">
        <f>SUM(H34:I34)</f>
        <v>0</v>
      </c>
      <c r="H34" s="170"/>
      <c r="I34" s="170"/>
      <c r="J34" s="168">
        <v>100</v>
      </c>
      <c r="K34" s="213" t="s">
        <v>77</v>
      </c>
      <c r="L34" s="34"/>
      <c r="M34" s="1005"/>
    </row>
    <row r="35" spans="1:13" ht="18.75" customHeight="1">
      <c r="A35" s="34"/>
      <c r="B35" s="1397" t="s">
        <v>39</v>
      </c>
      <c r="C35" s="1406"/>
      <c r="D35" s="176">
        <f t="shared" ref="D35:D44" si="5">SUM(E35:F35)</f>
        <v>0</v>
      </c>
      <c r="E35" s="169"/>
      <c r="F35" s="169"/>
      <c r="G35" s="176">
        <f t="shared" ref="G35:G44" si="6">SUM(H35:I35)</f>
        <v>0</v>
      </c>
      <c r="H35" s="170"/>
      <c r="I35" s="170"/>
      <c r="J35" s="168" t="s">
        <v>206</v>
      </c>
      <c r="K35" s="193" t="s">
        <v>77</v>
      </c>
      <c r="L35" s="34"/>
      <c r="M35" s="1005"/>
    </row>
    <row r="36" spans="1:13" ht="18.75" customHeight="1">
      <c r="A36" s="34"/>
      <c r="B36" s="1397" t="s">
        <v>40</v>
      </c>
      <c r="C36" s="1406"/>
      <c r="D36" s="176">
        <f t="shared" si="5"/>
        <v>0</v>
      </c>
      <c r="E36" s="169"/>
      <c r="F36" s="169"/>
      <c r="G36" s="176">
        <f t="shared" si="6"/>
        <v>0</v>
      </c>
      <c r="H36" s="170"/>
      <c r="I36" s="170"/>
      <c r="J36" s="168" t="s">
        <v>25</v>
      </c>
      <c r="K36" s="193" t="s">
        <v>77</v>
      </c>
      <c r="L36" s="34"/>
      <c r="M36" s="1005"/>
    </row>
    <row r="37" spans="1:13" ht="18.75" customHeight="1">
      <c r="A37" s="34"/>
      <c r="B37" s="1397" t="s">
        <v>41</v>
      </c>
      <c r="C37" s="1406"/>
      <c r="D37" s="176">
        <f t="shared" si="5"/>
        <v>0</v>
      </c>
      <c r="E37" s="169"/>
      <c r="F37" s="169"/>
      <c r="G37" s="176">
        <f t="shared" si="6"/>
        <v>0</v>
      </c>
      <c r="H37" s="170"/>
      <c r="I37" s="170"/>
      <c r="J37" s="168" t="s">
        <v>207</v>
      </c>
      <c r="K37" s="193" t="s">
        <v>77</v>
      </c>
      <c r="L37" s="34"/>
      <c r="M37" s="1005"/>
    </row>
    <row r="38" spans="1:13" ht="18.75" customHeight="1">
      <c r="A38" s="34"/>
      <c r="B38" s="1397" t="s">
        <v>151</v>
      </c>
      <c r="C38" s="1406"/>
      <c r="D38" s="176">
        <f t="shared" si="5"/>
        <v>0</v>
      </c>
      <c r="E38" s="169"/>
      <c r="F38" s="169"/>
      <c r="G38" s="176">
        <f t="shared" si="6"/>
        <v>0</v>
      </c>
      <c r="H38" s="170"/>
      <c r="I38" s="170"/>
      <c r="J38" s="168" t="s">
        <v>26</v>
      </c>
      <c r="K38" s="193" t="s">
        <v>77</v>
      </c>
      <c r="L38" s="34"/>
      <c r="M38" s="1005"/>
    </row>
    <row r="39" spans="1:13" ht="18.75" customHeight="1">
      <c r="A39" s="34"/>
      <c r="B39" s="1397" t="s">
        <v>15</v>
      </c>
      <c r="C39" s="1406"/>
      <c r="D39" s="176">
        <f t="shared" si="5"/>
        <v>0</v>
      </c>
      <c r="E39" s="169"/>
      <c r="F39" s="169"/>
      <c r="G39" s="176">
        <f t="shared" si="6"/>
        <v>0</v>
      </c>
      <c r="H39" s="170"/>
      <c r="I39" s="170"/>
      <c r="J39" s="168" t="s">
        <v>208</v>
      </c>
      <c r="K39" s="193" t="s">
        <v>77</v>
      </c>
      <c r="L39" s="34"/>
      <c r="M39" s="1005"/>
    </row>
    <row r="40" spans="1:13" ht="18.75" customHeight="1">
      <c r="A40" s="34"/>
      <c r="B40" s="1397" t="s">
        <v>152</v>
      </c>
      <c r="C40" s="1406"/>
      <c r="D40" s="176">
        <f t="shared" si="5"/>
        <v>0</v>
      </c>
      <c r="E40" s="169"/>
      <c r="F40" s="169"/>
      <c r="G40" s="176">
        <f t="shared" si="6"/>
        <v>0</v>
      </c>
      <c r="H40" s="170"/>
      <c r="I40" s="170"/>
      <c r="J40" s="168" t="s">
        <v>2</v>
      </c>
      <c r="K40" s="193" t="s">
        <v>77</v>
      </c>
      <c r="L40" s="34"/>
      <c r="M40" s="1005"/>
    </row>
    <row r="41" spans="1:13" ht="18.75" customHeight="1">
      <c r="A41" s="33"/>
      <c r="B41" s="1397" t="s">
        <v>149</v>
      </c>
      <c r="C41" s="1406"/>
      <c r="D41" s="176">
        <f t="shared" si="5"/>
        <v>0</v>
      </c>
      <c r="E41" s="169"/>
      <c r="F41" s="169"/>
      <c r="G41" s="176">
        <f t="shared" si="6"/>
        <v>0</v>
      </c>
      <c r="H41" s="170"/>
      <c r="I41" s="170"/>
      <c r="J41" s="168" t="s">
        <v>209</v>
      </c>
      <c r="K41" s="193" t="s">
        <v>77</v>
      </c>
      <c r="L41" s="33"/>
      <c r="M41" s="1004"/>
    </row>
    <row r="42" spans="1:13" ht="18.75" customHeight="1">
      <c r="A42" s="33"/>
      <c r="B42" s="1397" t="s">
        <v>997</v>
      </c>
      <c r="C42" s="1406"/>
      <c r="D42" s="176">
        <f t="shared" si="5"/>
        <v>0</v>
      </c>
      <c r="E42" s="167"/>
      <c r="F42" s="169"/>
      <c r="G42" s="176">
        <f t="shared" si="6"/>
        <v>0</v>
      </c>
      <c r="H42" s="167"/>
      <c r="I42" s="170"/>
      <c r="J42" s="168" t="s">
        <v>3</v>
      </c>
      <c r="K42" s="193" t="s">
        <v>77</v>
      </c>
      <c r="L42" s="34"/>
      <c r="M42" s="1005"/>
    </row>
    <row r="43" spans="1:13" ht="18.75" customHeight="1">
      <c r="A43" s="858"/>
      <c r="B43" s="1397" t="s">
        <v>1048</v>
      </c>
      <c r="C43" s="1406"/>
      <c r="D43" s="176">
        <f t="shared" si="5"/>
        <v>0</v>
      </c>
      <c r="E43" s="985"/>
      <c r="F43" s="910"/>
      <c r="G43" s="176">
        <f t="shared" si="6"/>
        <v>0</v>
      </c>
      <c r="H43" s="972"/>
      <c r="I43" s="170"/>
      <c r="J43" s="919" t="s">
        <v>740</v>
      </c>
      <c r="K43" s="400" t="s">
        <v>77</v>
      </c>
      <c r="L43" s="355"/>
      <c r="M43" s="1005"/>
    </row>
    <row r="44" spans="1:13" ht="18.75" customHeight="1" thickBot="1">
      <c r="A44" s="34"/>
      <c r="B44" s="1397" t="s">
        <v>49</v>
      </c>
      <c r="C44" s="1406"/>
      <c r="D44" s="176">
        <f t="shared" si="5"/>
        <v>0</v>
      </c>
      <c r="E44" s="169"/>
      <c r="F44" s="169"/>
      <c r="G44" s="176">
        <f t="shared" si="6"/>
        <v>0</v>
      </c>
      <c r="H44" s="170"/>
      <c r="I44" s="170"/>
      <c r="J44" s="168" t="s">
        <v>210</v>
      </c>
      <c r="K44" s="193" t="s">
        <v>77</v>
      </c>
      <c r="L44" s="34"/>
      <c r="M44" s="1005"/>
    </row>
    <row r="45" spans="1:13" ht="18.75" customHeight="1">
      <c r="A45" s="34"/>
      <c r="B45" s="1414" t="s">
        <v>828</v>
      </c>
      <c r="C45" s="1449"/>
      <c r="D45" s="175">
        <f t="shared" ref="D45:I45" si="7">SUM(D34:D44)</f>
        <v>0</v>
      </c>
      <c r="E45" s="175">
        <f t="shared" si="7"/>
        <v>0</v>
      </c>
      <c r="F45" s="175">
        <f t="shared" si="7"/>
        <v>0</v>
      </c>
      <c r="G45" s="175">
        <f t="shared" si="7"/>
        <v>0</v>
      </c>
      <c r="H45" s="175">
        <f t="shared" si="7"/>
        <v>0</v>
      </c>
      <c r="I45" s="175">
        <f t="shared" si="7"/>
        <v>0</v>
      </c>
      <c r="J45" s="168" t="s">
        <v>4</v>
      </c>
      <c r="K45" s="193" t="s">
        <v>77</v>
      </c>
      <c r="L45" s="34"/>
      <c r="M45" s="1005"/>
    </row>
    <row r="46" spans="1:13" ht="18.75" customHeight="1">
      <c r="A46" s="143"/>
      <c r="B46" s="1397" t="s">
        <v>1394</v>
      </c>
      <c r="C46" s="1430"/>
      <c r="D46" s="214"/>
      <c r="E46" s="214"/>
      <c r="F46" s="214"/>
      <c r="G46" s="214"/>
      <c r="H46" s="214"/>
      <c r="I46" s="214"/>
      <c r="J46" s="211"/>
      <c r="K46" s="215"/>
      <c r="L46" s="143"/>
      <c r="M46" s="1005"/>
    </row>
    <row r="47" spans="1:13" ht="21" customHeight="1">
      <c r="B47" s="1440" t="s">
        <v>1398</v>
      </c>
      <c r="C47" s="1450"/>
      <c r="D47" s="176">
        <f>SUM(E47:F47)</f>
        <v>0</v>
      </c>
      <c r="E47" s="169"/>
      <c r="F47" s="169"/>
      <c r="G47" s="176">
        <f>SUM(H47:I47)</f>
        <v>0</v>
      </c>
      <c r="H47" s="170"/>
      <c r="I47" s="170"/>
      <c r="J47" s="168" t="s">
        <v>5</v>
      </c>
      <c r="K47" s="194" t="s">
        <v>77</v>
      </c>
    </row>
    <row r="48" spans="1:13">
      <c r="B48" s="44"/>
      <c r="C48" s="44"/>
      <c r="D48" s="148"/>
      <c r="E48" s="148"/>
      <c r="F48" s="148"/>
      <c r="G48" s="148"/>
      <c r="H48" s="148"/>
      <c r="I48" s="148"/>
      <c r="J48" s="104"/>
      <c r="K48" s="136"/>
    </row>
    <row r="49" spans="1:13">
      <c r="A49" s="34"/>
      <c r="B49" s="56"/>
      <c r="C49" s="357"/>
      <c r="D49" s="79"/>
      <c r="E49" s="68"/>
      <c r="F49" s="65"/>
      <c r="G49" s="34"/>
      <c r="H49" s="1734" t="s">
        <v>1683</v>
      </c>
      <c r="I49" s="1734">
        <v>3</v>
      </c>
      <c r="J49" s="33"/>
      <c r="K49" s="33"/>
      <c r="L49" s="33"/>
      <c r="M49" s="1004"/>
    </row>
    <row r="50" spans="1:13">
      <c r="A50" s="1236">
        <v>3</v>
      </c>
      <c r="B50" s="1414"/>
      <c r="C50" s="1391"/>
      <c r="D50" s="6" t="s">
        <v>529</v>
      </c>
      <c r="E50" s="6" t="s">
        <v>530</v>
      </c>
      <c r="F50" s="1191" t="s">
        <v>531</v>
      </c>
      <c r="G50" s="1191" t="s">
        <v>532</v>
      </c>
      <c r="H50" s="6" t="s">
        <v>74</v>
      </c>
      <c r="I50" s="198"/>
      <c r="J50" s="1641"/>
      <c r="K50" s="1642"/>
      <c r="L50" s="33"/>
      <c r="M50" s="1004"/>
    </row>
    <row r="51" spans="1:13">
      <c r="A51" s="33"/>
      <c r="B51" s="1186" t="s">
        <v>911</v>
      </c>
      <c r="C51" s="1202"/>
      <c r="D51" s="204" t="s">
        <v>996</v>
      </c>
      <c r="E51" s="204" t="s">
        <v>996</v>
      </c>
      <c r="F51" s="204" t="s">
        <v>890</v>
      </c>
      <c r="G51" s="204" t="s">
        <v>890</v>
      </c>
      <c r="H51" s="205"/>
      <c r="I51" s="197" t="s">
        <v>111</v>
      </c>
      <c r="J51" s="33"/>
      <c r="L51" s="1004"/>
      <c r="M51" s="1004"/>
    </row>
    <row r="52" spans="1:13">
      <c r="A52" s="33"/>
      <c r="B52" s="1436"/>
      <c r="C52" s="1425"/>
      <c r="D52" s="145" t="s">
        <v>76</v>
      </c>
      <c r="E52" s="145" t="s">
        <v>93</v>
      </c>
      <c r="F52" s="145" t="s">
        <v>76</v>
      </c>
      <c r="G52" s="145" t="s">
        <v>93</v>
      </c>
      <c r="H52" s="168" t="s">
        <v>75</v>
      </c>
      <c r="I52" s="197" t="s">
        <v>112</v>
      </c>
      <c r="J52" s="33"/>
      <c r="K52" s="33"/>
      <c r="L52" s="33"/>
      <c r="M52" s="1004"/>
    </row>
    <row r="53" spans="1:13" ht="18.75" customHeight="1">
      <c r="A53" s="33"/>
      <c r="B53" s="1441" t="s">
        <v>125</v>
      </c>
      <c r="C53" s="1460"/>
      <c r="D53" s="167"/>
      <c r="E53" s="169"/>
      <c r="F53" s="167"/>
      <c r="G53" s="184"/>
      <c r="H53" s="168">
        <v>100</v>
      </c>
      <c r="I53" s="215" t="s">
        <v>77</v>
      </c>
      <c r="J53" s="33"/>
      <c r="K53" s="33"/>
      <c r="L53" s="33"/>
      <c r="M53" s="1004"/>
    </row>
    <row r="54" spans="1:13" ht="18.75" customHeight="1">
      <c r="A54" s="33"/>
      <c r="B54" s="1277" t="s">
        <v>271</v>
      </c>
      <c r="C54" s="1451"/>
      <c r="D54" s="169"/>
      <c r="E54" s="217"/>
      <c r="F54" s="184"/>
      <c r="G54" s="217"/>
      <c r="H54" s="168" t="s">
        <v>206</v>
      </c>
      <c r="I54" s="194" t="s">
        <v>77</v>
      </c>
      <c r="J54" s="33"/>
      <c r="K54" s="33"/>
      <c r="L54" s="33"/>
      <c r="M54" s="1004"/>
    </row>
    <row r="55" spans="1:13">
      <c r="A55" s="33"/>
      <c r="B55" s="37"/>
      <c r="C55" s="356"/>
      <c r="D55" s="33"/>
      <c r="E55" s="33"/>
      <c r="F55" s="33"/>
      <c r="G55" s="33"/>
      <c r="H55" s="33"/>
      <c r="I55" s="33"/>
      <c r="J55" s="33"/>
      <c r="K55" s="33"/>
      <c r="L55" s="33"/>
      <c r="M55" s="1004"/>
    </row>
    <row r="56" spans="1:13">
      <c r="A56" s="129"/>
      <c r="B56" s="907"/>
      <c r="C56" s="907"/>
      <c r="D56" s="20"/>
      <c r="E56" s="20"/>
      <c r="F56" s="20"/>
      <c r="G56" s="20"/>
      <c r="H56" s="33"/>
      <c r="I56" s="33"/>
      <c r="J56"/>
      <c r="K56"/>
      <c r="L56"/>
      <c r="M56" s="1090"/>
    </row>
    <row r="57" spans="1:13">
      <c r="A57"/>
      <c r="B57" s="1289"/>
      <c r="C57" s="1289"/>
      <c r="D57" s="33"/>
      <c r="E57" s="33"/>
      <c r="F57" s="33"/>
      <c r="G57" s="33"/>
      <c r="H57" s="33"/>
      <c r="I57" s="33"/>
      <c r="J57" s="1734" t="s">
        <v>1683</v>
      </c>
      <c r="K57" s="1734">
        <v>5</v>
      </c>
      <c r="L57" s="33"/>
      <c r="M57" s="1004"/>
    </row>
    <row r="58" spans="1:13">
      <c r="A58" s="1236">
        <v>5</v>
      </c>
      <c r="B58" s="1442"/>
      <c r="C58" s="1459"/>
      <c r="D58" s="759" t="s">
        <v>839</v>
      </c>
      <c r="E58" s="759" t="s">
        <v>840</v>
      </c>
      <c r="F58" s="759" t="s">
        <v>841</v>
      </c>
      <c r="G58" s="759" t="s">
        <v>842</v>
      </c>
      <c r="H58" s="759" t="s">
        <v>843</v>
      </c>
      <c r="I58" s="759" t="s">
        <v>844</v>
      </c>
      <c r="J58" s="1126" t="s">
        <v>74</v>
      </c>
      <c r="K58" s="206"/>
      <c r="L58" s="1001"/>
    </row>
    <row r="59" spans="1:13" ht="33.75" customHeight="1">
      <c r="A59" s="129"/>
      <c r="B59" s="1443" t="s">
        <v>1521</v>
      </c>
      <c r="C59" s="1433"/>
      <c r="D59" s="1777" t="s">
        <v>1688</v>
      </c>
      <c r="E59" s="1777" t="s">
        <v>1689</v>
      </c>
      <c r="F59" s="1777" t="s">
        <v>694</v>
      </c>
      <c r="G59" s="1777" t="s">
        <v>695</v>
      </c>
      <c r="H59" s="1777" t="s">
        <v>696</v>
      </c>
      <c r="I59" s="1777" t="s">
        <v>697</v>
      </c>
      <c r="J59" s="1670"/>
      <c r="K59" s="1669" t="s">
        <v>111</v>
      </c>
      <c r="L59" s="1001"/>
    </row>
    <row r="60" spans="1:13" s="1001" customFormat="1" ht="55.5" customHeight="1">
      <c r="A60" s="1004"/>
      <c r="B60" s="1625" t="s">
        <v>1167</v>
      </c>
      <c r="C60" s="1434"/>
      <c r="D60" s="1778"/>
      <c r="E60" s="1778"/>
      <c r="F60" s="1778"/>
      <c r="G60" s="1778"/>
      <c r="H60" s="1778"/>
      <c r="I60" s="1778"/>
      <c r="J60" s="1671"/>
      <c r="K60" s="1669"/>
    </row>
    <row r="61" spans="1:13" ht="25.5">
      <c r="A61" s="129"/>
      <c r="B61" s="1444" t="s">
        <v>693</v>
      </c>
      <c r="C61" s="1435"/>
      <c r="D61" s="219" t="s">
        <v>455</v>
      </c>
      <c r="E61" s="219" t="s">
        <v>687</v>
      </c>
      <c r="F61" s="219" t="s">
        <v>455</v>
      </c>
      <c r="G61" s="219" t="s">
        <v>687</v>
      </c>
      <c r="H61" s="219" t="s">
        <v>455</v>
      </c>
      <c r="I61" s="219" t="s">
        <v>687</v>
      </c>
      <c r="J61" s="711" t="s">
        <v>75</v>
      </c>
      <c r="K61" s="220" t="s">
        <v>112</v>
      </c>
      <c r="L61" s="1001"/>
    </row>
    <row r="62" spans="1:13" ht="18.75" customHeight="1">
      <c r="A62" s="129"/>
      <c r="B62" s="1431" t="s">
        <v>698</v>
      </c>
      <c r="C62" s="1452"/>
      <c r="D62" s="169"/>
      <c r="E62" s="169"/>
      <c r="F62" s="169"/>
      <c r="G62" s="169"/>
      <c r="H62" s="713">
        <f t="shared" ref="H62:I68" si="8">D62+F62</f>
        <v>0</v>
      </c>
      <c r="I62" s="713">
        <f t="shared" si="8"/>
        <v>0</v>
      </c>
      <c r="J62" s="711" t="s">
        <v>631</v>
      </c>
      <c r="K62" s="218" t="s">
        <v>141</v>
      </c>
      <c r="L62" s="1001"/>
    </row>
    <row r="63" spans="1:13" ht="18.75" customHeight="1">
      <c r="A63" s="129"/>
      <c r="B63" s="1431" t="s">
        <v>699</v>
      </c>
      <c r="C63" s="1452"/>
      <c r="D63" s="169"/>
      <c r="E63" s="169"/>
      <c r="F63" s="169"/>
      <c r="G63" s="169"/>
      <c r="H63" s="713">
        <f t="shared" si="8"/>
        <v>0</v>
      </c>
      <c r="I63" s="713">
        <f t="shared" si="8"/>
        <v>0</v>
      </c>
      <c r="J63" s="711" t="s">
        <v>647</v>
      </c>
      <c r="K63" s="218" t="s">
        <v>141</v>
      </c>
      <c r="L63" s="1001"/>
    </row>
    <row r="64" spans="1:13" ht="18.75" customHeight="1">
      <c r="A64" s="129"/>
      <c r="B64" s="1431" t="s">
        <v>700</v>
      </c>
      <c r="C64" s="1452"/>
      <c r="D64" s="169"/>
      <c r="E64" s="169"/>
      <c r="F64" s="169"/>
      <c r="G64" s="169"/>
      <c r="H64" s="713">
        <f t="shared" si="8"/>
        <v>0</v>
      </c>
      <c r="I64" s="713">
        <f t="shared" si="8"/>
        <v>0</v>
      </c>
      <c r="J64" s="711" t="s">
        <v>808</v>
      </c>
      <c r="K64" s="218" t="s">
        <v>141</v>
      </c>
      <c r="L64" s="1001"/>
    </row>
    <row r="65" spans="1:13" ht="18.75" customHeight="1">
      <c r="A65" s="125"/>
      <c r="B65" s="1431" t="s">
        <v>701</v>
      </c>
      <c r="C65" s="1452"/>
      <c r="D65" s="169"/>
      <c r="E65" s="169"/>
      <c r="F65" s="169"/>
      <c r="G65" s="169"/>
      <c r="H65" s="713">
        <f t="shared" si="8"/>
        <v>0</v>
      </c>
      <c r="I65" s="713">
        <f t="shared" si="8"/>
        <v>0</v>
      </c>
      <c r="J65" s="711" t="s">
        <v>809</v>
      </c>
      <c r="K65" s="218" t="s">
        <v>141</v>
      </c>
      <c r="L65" s="1001"/>
    </row>
    <row r="66" spans="1:13" ht="18.75" customHeight="1">
      <c r="A66" s="125"/>
      <c r="B66" s="1431" t="s">
        <v>702</v>
      </c>
      <c r="C66" s="1452"/>
      <c r="D66" s="169"/>
      <c r="E66" s="169"/>
      <c r="F66" s="169"/>
      <c r="G66" s="169"/>
      <c r="H66" s="713">
        <f t="shared" si="8"/>
        <v>0</v>
      </c>
      <c r="I66" s="713">
        <f t="shared" si="8"/>
        <v>0</v>
      </c>
      <c r="J66" s="711" t="s">
        <v>810</v>
      </c>
      <c r="K66" s="218" t="s">
        <v>141</v>
      </c>
      <c r="L66" s="1001"/>
    </row>
    <row r="67" spans="1:13" ht="18.75" customHeight="1">
      <c r="A67" s="125"/>
      <c r="B67" s="1431" t="s">
        <v>703</v>
      </c>
      <c r="C67" s="1452"/>
      <c r="D67" s="169"/>
      <c r="E67" s="169"/>
      <c r="F67" s="169"/>
      <c r="G67" s="169"/>
      <c r="H67" s="713">
        <f t="shared" si="8"/>
        <v>0</v>
      </c>
      <c r="I67" s="713">
        <f t="shared" si="8"/>
        <v>0</v>
      </c>
      <c r="J67" s="711" t="s">
        <v>811</v>
      </c>
      <c r="K67" s="218" t="s">
        <v>141</v>
      </c>
      <c r="L67" s="1001"/>
    </row>
    <row r="68" spans="1:13" ht="18.75" customHeight="1" thickBot="1">
      <c r="A68" s="125"/>
      <c r="B68" s="1431" t="s">
        <v>1164</v>
      </c>
      <c r="C68" s="1452"/>
      <c r="D68" s="169"/>
      <c r="E68" s="169"/>
      <c r="F68" s="169"/>
      <c r="G68" s="169"/>
      <c r="H68" s="713">
        <f t="shared" si="8"/>
        <v>0</v>
      </c>
      <c r="I68" s="713">
        <f t="shared" si="8"/>
        <v>0</v>
      </c>
      <c r="J68" s="711" t="s">
        <v>812</v>
      </c>
      <c r="K68" s="218" t="s">
        <v>141</v>
      </c>
      <c r="L68" s="1001"/>
    </row>
    <row r="69" spans="1:13" ht="18.75" customHeight="1">
      <c r="A69" s="125"/>
      <c r="B69" s="1432" t="s">
        <v>94</v>
      </c>
      <c r="C69" s="1453"/>
      <c r="D69" s="175">
        <f t="shared" ref="D69:I69" si="9">SUM(D62:D68)</f>
        <v>0</v>
      </c>
      <c r="E69" s="175">
        <f t="shared" si="9"/>
        <v>0</v>
      </c>
      <c r="F69" s="175">
        <f t="shared" si="9"/>
        <v>0</v>
      </c>
      <c r="G69" s="175">
        <f t="shared" si="9"/>
        <v>0</v>
      </c>
      <c r="H69" s="175">
        <f t="shared" si="9"/>
        <v>0</v>
      </c>
      <c r="I69" s="175">
        <f t="shared" si="9"/>
        <v>0</v>
      </c>
      <c r="J69" s="711" t="s">
        <v>845</v>
      </c>
      <c r="K69" s="218" t="s">
        <v>141</v>
      </c>
      <c r="L69" s="1001"/>
    </row>
    <row r="70" spans="1:13" s="876" customFormat="1">
      <c r="B70" s="1284" t="s">
        <v>1522</v>
      </c>
      <c r="C70" s="1284"/>
      <c r="D70" s="1284"/>
      <c r="E70" s="1284"/>
      <c r="F70" s="1284"/>
      <c r="G70" s="1284"/>
      <c r="H70" s="1284"/>
      <c r="I70" s="1284"/>
      <c r="J70" s="1284"/>
      <c r="K70" s="1284"/>
      <c r="L70" s="1324"/>
      <c r="M70" s="1324"/>
    </row>
    <row r="71" spans="1:13" s="1324" customFormat="1">
      <c r="B71" s="1284"/>
      <c r="C71" s="1284"/>
      <c r="D71" s="1284"/>
      <c r="E71" s="1284"/>
      <c r="F71" s="1284"/>
      <c r="G71" s="1284"/>
      <c r="H71" s="1284"/>
      <c r="I71" s="1284"/>
      <c r="J71" s="1734" t="s">
        <v>1683</v>
      </c>
      <c r="K71" s="1734">
        <v>6</v>
      </c>
    </row>
    <row r="72" spans="1:13" s="1001" customFormat="1">
      <c r="A72" s="1236">
        <v>6</v>
      </c>
      <c r="B72" s="1442"/>
      <c r="C72" s="1459"/>
      <c r="D72" s="1342" t="s">
        <v>839</v>
      </c>
      <c r="E72" s="1342" t="s">
        <v>840</v>
      </c>
      <c r="F72" s="1342" t="s">
        <v>841</v>
      </c>
      <c r="G72" s="1342" t="s">
        <v>842</v>
      </c>
      <c r="H72" s="1342" t="s">
        <v>843</v>
      </c>
      <c r="I72" s="1342" t="s">
        <v>844</v>
      </c>
      <c r="J72" s="1126" t="s">
        <v>74</v>
      </c>
      <c r="K72" s="206"/>
    </row>
    <row r="73" spans="1:13" s="1001" customFormat="1" ht="33.75" customHeight="1">
      <c r="A73" s="1004"/>
      <c r="B73" s="1443" t="s">
        <v>1523</v>
      </c>
      <c r="C73" s="1433"/>
      <c r="D73" s="1777" t="s">
        <v>1688</v>
      </c>
      <c r="E73" s="1777" t="s">
        <v>1689</v>
      </c>
      <c r="F73" s="1777" t="s">
        <v>694</v>
      </c>
      <c r="G73" s="1777" t="s">
        <v>695</v>
      </c>
      <c r="H73" s="1777" t="s">
        <v>696</v>
      </c>
      <c r="I73" s="1777" t="s">
        <v>697</v>
      </c>
      <c r="J73" s="1670"/>
      <c r="K73" s="1669" t="s">
        <v>111</v>
      </c>
    </row>
    <row r="74" spans="1:13" s="1001" customFormat="1" ht="55.5" customHeight="1">
      <c r="A74" s="1004"/>
      <c r="B74" s="1625" t="s">
        <v>1167</v>
      </c>
      <c r="C74" s="1434"/>
      <c r="D74" s="1778"/>
      <c r="E74" s="1778"/>
      <c r="F74" s="1778"/>
      <c r="G74" s="1778"/>
      <c r="H74" s="1778"/>
      <c r="I74" s="1778"/>
      <c r="J74" s="1671"/>
      <c r="K74" s="1669"/>
    </row>
    <row r="75" spans="1:13" s="1001" customFormat="1" ht="25.5">
      <c r="A75" s="1004"/>
      <c r="B75" s="1444" t="s">
        <v>693</v>
      </c>
      <c r="C75" s="1435"/>
      <c r="D75" s="219" t="s">
        <v>455</v>
      </c>
      <c r="E75" s="219" t="s">
        <v>687</v>
      </c>
      <c r="F75" s="219" t="s">
        <v>455</v>
      </c>
      <c r="G75" s="219" t="s">
        <v>687</v>
      </c>
      <c r="H75" s="219" t="s">
        <v>455</v>
      </c>
      <c r="I75" s="219" t="s">
        <v>687</v>
      </c>
      <c r="J75" s="711" t="s">
        <v>75</v>
      </c>
      <c r="K75" s="220" t="s">
        <v>112</v>
      </c>
    </row>
    <row r="76" spans="1:13" s="1001" customFormat="1" ht="18.75" customHeight="1">
      <c r="A76" s="1004"/>
      <c r="B76" s="1431" t="s">
        <v>698</v>
      </c>
      <c r="C76" s="1452"/>
      <c r="D76" s="1037"/>
      <c r="E76" s="1037"/>
      <c r="F76" s="1037"/>
      <c r="G76" s="1037"/>
      <c r="H76" s="713">
        <f t="shared" ref="H76:H82" si="10">D76+F76</f>
        <v>0</v>
      </c>
      <c r="I76" s="713">
        <f t="shared" ref="I76:I82" si="11">E76+G76</f>
        <v>0</v>
      </c>
      <c r="J76" s="711" t="s">
        <v>774</v>
      </c>
      <c r="K76" s="218" t="s">
        <v>141</v>
      </c>
    </row>
    <row r="77" spans="1:13" s="1001" customFormat="1" ht="18.75" customHeight="1">
      <c r="A77" s="1004"/>
      <c r="B77" s="1431" t="s">
        <v>699</v>
      </c>
      <c r="C77" s="1452"/>
      <c r="D77" s="1037"/>
      <c r="E77" s="1037"/>
      <c r="F77" s="1037"/>
      <c r="G77" s="1037"/>
      <c r="H77" s="713">
        <f t="shared" si="10"/>
        <v>0</v>
      </c>
      <c r="I77" s="713">
        <f t="shared" si="11"/>
        <v>0</v>
      </c>
      <c r="J77" s="711" t="s">
        <v>835</v>
      </c>
      <c r="K77" s="218" t="s">
        <v>141</v>
      </c>
    </row>
    <row r="78" spans="1:13" s="1001" customFormat="1" ht="18.75" customHeight="1">
      <c r="A78" s="1004"/>
      <c r="B78" s="1431" t="s">
        <v>700</v>
      </c>
      <c r="C78" s="1452"/>
      <c r="D78" s="1037"/>
      <c r="E78" s="1037"/>
      <c r="F78" s="1037"/>
      <c r="G78" s="1037"/>
      <c r="H78" s="713">
        <f t="shared" si="10"/>
        <v>0</v>
      </c>
      <c r="I78" s="713">
        <f t="shared" si="11"/>
        <v>0</v>
      </c>
      <c r="J78" s="711" t="s">
        <v>836</v>
      </c>
      <c r="K78" s="218" t="s">
        <v>141</v>
      </c>
    </row>
    <row r="79" spans="1:13" s="1001" customFormat="1" ht="18.75" customHeight="1">
      <c r="A79" s="1324"/>
      <c r="B79" s="1431" t="s">
        <v>701</v>
      </c>
      <c r="C79" s="1452"/>
      <c r="D79" s="1037"/>
      <c r="E79" s="1037"/>
      <c r="F79" s="1037"/>
      <c r="G79" s="1037"/>
      <c r="H79" s="713">
        <f t="shared" si="10"/>
        <v>0</v>
      </c>
      <c r="I79" s="713">
        <f t="shared" si="11"/>
        <v>0</v>
      </c>
      <c r="J79" s="711" t="s">
        <v>837</v>
      </c>
      <c r="K79" s="218" t="s">
        <v>141</v>
      </c>
    </row>
    <row r="80" spans="1:13" s="1001" customFormat="1" ht="18.75" customHeight="1">
      <c r="A80" s="1324"/>
      <c r="B80" s="1431" t="s">
        <v>702</v>
      </c>
      <c r="C80" s="1452"/>
      <c r="D80" s="1037"/>
      <c r="E80" s="1037"/>
      <c r="F80" s="1037"/>
      <c r="G80" s="1037"/>
      <c r="H80" s="713">
        <f t="shared" si="10"/>
        <v>0</v>
      </c>
      <c r="I80" s="713">
        <f t="shared" si="11"/>
        <v>0</v>
      </c>
      <c r="J80" s="711" t="s">
        <v>1126</v>
      </c>
      <c r="K80" s="218" t="s">
        <v>141</v>
      </c>
    </row>
    <row r="81" spans="1:18" s="1001" customFormat="1" ht="18.75" customHeight="1">
      <c r="A81" s="1324"/>
      <c r="B81" s="1431" t="s">
        <v>703</v>
      </c>
      <c r="C81" s="1452"/>
      <c r="D81" s="1037"/>
      <c r="E81" s="1037"/>
      <c r="F81" s="1037"/>
      <c r="G81" s="1037"/>
      <c r="H81" s="713">
        <f t="shared" si="10"/>
        <v>0</v>
      </c>
      <c r="I81" s="713">
        <f t="shared" si="11"/>
        <v>0</v>
      </c>
      <c r="J81" s="711" t="s">
        <v>846</v>
      </c>
      <c r="K81" s="218" t="s">
        <v>141</v>
      </c>
    </row>
    <row r="82" spans="1:18" s="1001" customFormat="1" ht="18.75" customHeight="1" thickBot="1">
      <c r="A82" s="1324"/>
      <c r="B82" s="1644" t="s">
        <v>1306</v>
      </c>
      <c r="C82" s="1452"/>
      <c r="D82" s="1037"/>
      <c r="E82" s="1037"/>
      <c r="F82" s="1037"/>
      <c r="G82" s="1037"/>
      <c r="H82" s="713">
        <f t="shared" si="10"/>
        <v>0</v>
      </c>
      <c r="I82" s="713">
        <f t="shared" si="11"/>
        <v>0</v>
      </c>
      <c r="J82" s="711" t="s">
        <v>1137</v>
      </c>
      <c r="K82" s="218" t="s">
        <v>141</v>
      </c>
    </row>
    <row r="83" spans="1:18" s="1001" customFormat="1" ht="18.75" customHeight="1">
      <c r="A83" s="1324"/>
      <c r="B83" s="1432" t="s">
        <v>94</v>
      </c>
      <c r="C83" s="1453"/>
      <c r="D83" s="175">
        <f t="shared" ref="D83:I83" si="12">SUM(D76:D82)</f>
        <v>0</v>
      </c>
      <c r="E83" s="175">
        <f t="shared" si="12"/>
        <v>0</v>
      </c>
      <c r="F83" s="175">
        <f t="shared" si="12"/>
        <v>0</v>
      </c>
      <c r="G83" s="175">
        <f t="shared" si="12"/>
        <v>0</v>
      </c>
      <c r="H83" s="175">
        <f t="shared" si="12"/>
        <v>0</v>
      </c>
      <c r="I83" s="175">
        <f t="shared" si="12"/>
        <v>0</v>
      </c>
      <c r="J83" s="711" t="s">
        <v>1232</v>
      </c>
      <c r="K83" s="218" t="s">
        <v>141</v>
      </c>
    </row>
    <row r="84" spans="1:18" s="1001" customFormat="1">
      <c r="A84" s="876"/>
      <c r="B84" s="1090"/>
      <c r="C84" s="1351"/>
      <c r="D84" s="1090"/>
      <c r="E84" s="1090"/>
      <c r="F84" s="1090"/>
      <c r="G84" s="1090"/>
      <c r="H84" s="1090"/>
      <c r="I84" s="1090"/>
      <c r="J84" s="1090"/>
      <c r="K84" s="1090"/>
      <c r="L84" s="1090"/>
      <c r="M84" s="1090"/>
    </row>
    <row r="85" spans="1:18">
      <c r="H85" s="1734" t="s">
        <v>1683</v>
      </c>
      <c r="I85" s="1734">
        <v>7</v>
      </c>
    </row>
    <row r="86" spans="1:18" ht="16.5" customHeight="1">
      <c r="A86" s="1238">
        <v>7</v>
      </c>
      <c r="B86" s="1414"/>
      <c r="C86" s="1381"/>
      <c r="D86" s="661" t="s">
        <v>1015</v>
      </c>
      <c r="E86" s="655" t="s">
        <v>1130</v>
      </c>
      <c r="F86" s="1342" t="s">
        <v>1230</v>
      </c>
      <c r="G86" s="1342" t="s">
        <v>1231</v>
      </c>
      <c r="H86" s="655" t="s">
        <v>74</v>
      </c>
      <c r="I86" s="552"/>
      <c r="J86" s="1001"/>
      <c r="K86" s="1001"/>
      <c r="L86" s="1001"/>
      <c r="N86" s="1001"/>
      <c r="O86" s="1001"/>
      <c r="P86" s="1001"/>
      <c r="Q86" s="1001"/>
      <c r="R86" s="1001"/>
    </row>
    <row r="87" spans="1:18" ht="19.5" customHeight="1">
      <c r="B87" s="1779" t="s">
        <v>1524</v>
      </c>
      <c r="C87" s="1386"/>
      <c r="D87" s="681" t="s">
        <v>996</v>
      </c>
      <c r="E87" s="681" t="s">
        <v>996</v>
      </c>
      <c r="F87" s="681" t="s">
        <v>890</v>
      </c>
      <c r="G87" s="681" t="s">
        <v>890</v>
      </c>
      <c r="H87" s="682"/>
      <c r="I87" s="222"/>
      <c r="J87" s="1001"/>
      <c r="K87" s="1001"/>
      <c r="L87" s="1001"/>
      <c r="N87" s="1001"/>
      <c r="O87" s="1001"/>
      <c r="P87" s="1001"/>
      <c r="Q87" s="1001"/>
      <c r="R87" s="1001"/>
    </row>
    <row r="88" spans="1:18" ht="26.25" customHeight="1">
      <c r="B88" s="1779"/>
      <c r="C88" s="1386"/>
      <c r="D88" s="952" t="s">
        <v>1156</v>
      </c>
      <c r="E88" s="952" t="s">
        <v>1157</v>
      </c>
      <c r="F88" s="952" t="s">
        <v>1156</v>
      </c>
      <c r="G88" s="952" t="s">
        <v>1157</v>
      </c>
      <c r="H88" s="952"/>
      <c r="I88" s="222" t="s">
        <v>111</v>
      </c>
      <c r="J88" s="1001"/>
      <c r="K88" s="1001"/>
      <c r="L88" s="1001"/>
      <c r="N88" s="1001"/>
      <c r="O88" s="1001"/>
      <c r="P88" s="1001"/>
      <c r="Q88" s="1001"/>
      <c r="R88" s="1001"/>
    </row>
    <row r="89" spans="1:18" ht="30.75" customHeight="1">
      <c r="B89" s="1396"/>
      <c r="C89" s="357"/>
      <c r="D89" s="931" t="s">
        <v>455</v>
      </c>
      <c r="E89" s="931" t="s">
        <v>76</v>
      </c>
      <c r="F89" s="1635" t="s">
        <v>455</v>
      </c>
      <c r="G89" s="1635" t="s">
        <v>76</v>
      </c>
      <c r="H89" s="540" t="s">
        <v>75</v>
      </c>
      <c r="I89" s="222" t="s">
        <v>112</v>
      </c>
      <c r="J89" s="1001"/>
      <c r="K89" s="1001"/>
      <c r="L89" s="1001"/>
      <c r="N89" s="1001"/>
      <c r="O89" s="1001"/>
      <c r="P89" s="1001"/>
      <c r="Q89" s="1001"/>
      <c r="R89" s="1001"/>
    </row>
    <row r="90" spans="1:18" ht="25.5">
      <c r="B90" s="1445" t="s">
        <v>1158</v>
      </c>
      <c r="C90" s="1417"/>
      <c r="D90" s="649"/>
      <c r="E90" s="649"/>
      <c r="F90" s="1037"/>
      <c r="G90" s="1037"/>
      <c r="H90" s="654" t="s">
        <v>217</v>
      </c>
      <c r="I90" s="664" t="s">
        <v>77</v>
      </c>
      <c r="J90" s="1254"/>
      <c r="K90" s="1001"/>
      <c r="L90" s="1001"/>
      <c r="N90" s="1001"/>
      <c r="O90" s="1001"/>
      <c r="P90" s="1001"/>
      <c r="Q90" s="1001"/>
      <c r="R90" s="1001"/>
    </row>
    <row r="91" spans="1:18" ht="30.75" customHeight="1">
      <c r="B91" s="1446" t="s">
        <v>1159</v>
      </c>
      <c r="C91" s="1417"/>
      <c r="D91" s="649"/>
      <c r="E91" s="649"/>
      <c r="F91" s="1037"/>
      <c r="G91" s="1037"/>
      <c r="H91" s="654" t="s">
        <v>218</v>
      </c>
      <c r="I91" s="664" t="s">
        <v>77</v>
      </c>
      <c r="J91" s="1001"/>
      <c r="K91" s="1001"/>
      <c r="L91" s="1001"/>
      <c r="N91" s="1001"/>
      <c r="O91" s="1001"/>
      <c r="P91" s="1001"/>
      <c r="Q91" s="1001"/>
      <c r="R91" s="1001"/>
    </row>
    <row r="92" spans="1:18" ht="25.5" customHeight="1">
      <c r="B92" s="1446" t="s">
        <v>1160</v>
      </c>
      <c r="C92" s="1417"/>
      <c r="D92" s="649"/>
      <c r="E92" s="649"/>
      <c r="F92" s="1037"/>
      <c r="G92" s="1037"/>
      <c r="H92" s="654" t="s">
        <v>219</v>
      </c>
      <c r="I92" s="664" t="s">
        <v>77</v>
      </c>
      <c r="J92" s="1001"/>
      <c r="K92" s="1001"/>
      <c r="L92" s="1001"/>
      <c r="N92" s="1001"/>
      <c r="O92" s="1001"/>
      <c r="P92" s="1001"/>
      <c r="Q92" s="1001"/>
      <c r="R92" s="1001"/>
    </row>
    <row r="93" spans="1:18" s="1001" customFormat="1" ht="27.75" customHeight="1">
      <c r="B93" s="1446" t="s">
        <v>1161</v>
      </c>
      <c r="C93" s="1417"/>
      <c r="D93" s="1184"/>
      <c r="E93" s="1184"/>
      <c r="F93" s="1037"/>
      <c r="G93" s="1037"/>
      <c r="H93" s="1183" t="s">
        <v>220</v>
      </c>
      <c r="I93" s="664" t="s">
        <v>77</v>
      </c>
    </row>
    <row r="94" spans="1:18" s="1001" customFormat="1" ht="29.25" customHeight="1">
      <c r="B94" s="1446" t="s">
        <v>1399</v>
      </c>
      <c r="C94" s="1417"/>
      <c r="D94" s="1184"/>
      <c r="E94" s="1184"/>
      <c r="F94" s="1037"/>
      <c r="G94" s="1037"/>
      <c r="H94" s="1183" t="s">
        <v>7</v>
      </c>
      <c r="I94" s="664" t="s">
        <v>77</v>
      </c>
    </row>
    <row r="95" spans="1:18" s="1001" customFormat="1" ht="25.5" customHeight="1" thickBot="1">
      <c r="B95" s="1446" t="s">
        <v>1162</v>
      </c>
      <c r="C95" s="1466" t="s">
        <v>1273</v>
      </c>
      <c r="D95" s="1184"/>
      <c r="E95" s="1184"/>
      <c r="F95" s="1037"/>
      <c r="G95" s="1037"/>
      <c r="H95" s="1183" t="s">
        <v>221</v>
      </c>
      <c r="I95" s="664" t="s">
        <v>77</v>
      </c>
    </row>
    <row r="96" spans="1:18" ht="27.75" customHeight="1">
      <c r="B96" s="1349" t="s">
        <v>1163</v>
      </c>
      <c r="C96" s="1457"/>
      <c r="D96" s="248">
        <f>SUM(D90:D95)</f>
        <v>0</v>
      </c>
      <c r="E96" s="248">
        <f>SUM(E90:E95)</f>
        <v>0</v>
      </c>
      <c r="F96" s="248">
        <f t="shared" ref="F96:G96" si="13">SUM(F90:F95)</f>
        <v>0</v>
      </c>
      <c r="G96" s="248">
        <f t="shared" si="13"/>
        <v>0</v>
      </c>
      <c r="H96" s="1321" t="s">
        <v>222</v>
      </c>
      <c r="I96" s="1344" t="s">
        <v>77</v>
      </c>
      <c r="J96" s="1001"/>
      <c r="K96" s="1001"/>
      <c r="L96" s="1001"/>
      <c r="N96" s="1001"/>
      <c r="O96" s="1001"/>
      <c r="P96" s="1001"/>
      <c r="Q96" s="1001"/>
      <c r="R96" s="1001"/>
    </row>
    <row r="97" spans="2:18" s="1001" customFormat="1" ht="32.25" customHeight="1">
      <c r="B97" s="1454" t="s">
        <v>1177</v>
      </c>
      <c r="C97" s="1455"/>
      <c r="D97" s="1455"/>
      <c r="E97" s="1455"/>
      <c r="F97" s="1455"/>
      <c r="G97" s="1455"/>
      <c r="H97" s="1455"/>
      <c r="I97" s="1456"/>
    </row>
    <row r="98" spans="2:18" s="1001" customFormat="1" ht="42.75" customHeight="1">
      <c r="B98" s="1336" t="s">
        <v>1326</v>
      </c>
      <c r="C98" s="1458"/>
      <c r="D98" s="1302"/>
      <c r="E98" s="1302"/>
      <c r="F98" s="1037"/>
      <c r="G98" s="1037"/>
      <c r="H98" s="1303" t="s">
        <v>224</v>
      </c>
      <c r="I98" s="1304" t="s">
        <v>77</v>
      </c>
    </row>
    <row r="99" spans="2:18" ht="31.5" customHeight="1">
      <c r="B99" s="1652" t="s">
        <v>1505</v>
      </c>
      <c r="K99" s="1001"/>
      <c r="L99" s="1001"/>
      <c r="N99" s="1001"/>
      <c r="O99" s="1001"/>
      <c r="P99" s="1001"/>
      <c r="Q99" s="1001"/>
      <c r="R99" s="1001"/>
    </row>
    <row r="100" spans="2:18" s="1001" customFormat="1" ht="15" customHeight="1">
      <c r="B100" s="1651" t="s">
        <v>1504</v>
      </c>
      <c r="C100" s="24"/>
    </row>
    <row r="101" spans="2:18" ht="15" customHeight="1">
      <c r="B101" s="1651" t="s">
        <v>1233</v>
      </c>
      <c r="K101" s="1001"/>
      <c r="L101" s="1001"/>
      <c r="N101" s="1001"/>
      <c r="O101" s="1001"/>
      <c r="P101" s="1001"/>
      <c r="Q101" s="1001"/>
      <c r="R101" s="1001"/>
    </row>
    <row r="102" spans="2:18">
      <c r="K102" s="1001"/>
      <c r="L102" s="1001"/>
      <c r="N102" s="1001"/>
      <c r="O102" s="1001"/>
      <c r="P102" s="1001"/>
      <c r="Q102" s="1001"/>
      <c r="R102" s="1001"/>
    </row>
    <row r="103" spans="2:18">
      <c r="K103" s="1001"/>
      <c r="L103" s="1001"/>
      <c r="N103" s="1001"/>
      <c r="O103" s="1001"/>
      <c r="P103" s="1001"/>
      <c r="Q103" s="1001"/>
      <c r="R103" s="1001"/>
    </row>
    <row r="104" spans="2:18">
      <c r="K104" s="1001"/>
      <c r="L104" s="1001"/>
      <c r="N104" s="1001"/>
      <c r="O104" s="1001"/>
      <c r="P104" s="1001"/>
      <c r="Q104" s="1001"/>
      <c r="R104" s="1001"/>
    </row>
  </sheetData>
  <sheetProtection password="D5A2" sheet="1" objects="1" scenarios="1"/>
  <sortState ref="B18:B19">
    <sortCondition descending="1" ref="B18:B19"/>
  </sortState>
  <customSheetViews>
    <customSheetView guid="{E4F26FFA-5313-49C9-9365-CBA576C57791}" scale="85" showGridLines="0" fitToPage="1" showRuler="0" topLeftCell="A7">
      <selection activeCell="J37" sqref="J37"/>
      <pageMargins left="0.74803149606299213" right="0.36" top="0.36" bottom="0.98425196850393704" header="0.21" footer="0.51181102362204722"/>
      <pageSetup paperSize="9" scale="84" orientation="portrait" horizontalDpi="300" verticalDpi="300" r:id="rId1"/>
      <headerFooter alignWithMargins="0"/>
    </customSheetView>
  </customSheetViews>
  <mergeCells count="13">
    <mergeCell ref="I73:I74"/>
    <mergeCell ref="H73:H74"/>
    <mergeCell ref="B87:B88"/>
    <mergeCell ref="D73:D74"/>
    <mergeCell ref="E73:E74"/>
    <mergeCell ref="F73:F74"/>
    <mergeCell ref="G73:G74"/>
    <mergeCell ref="D59:D60"/>
    <mergeCell ref="I59:I60"/>
    <mergeCell ref="H59:H60"/>
    <mergeCell ref="G59:G60"/>
    <mergeCell ref="F59:F60"/>
    <mergeCell ref="E59:E60"/>
  </mergeCells>
  <phoneticPr fontId="0" type="noConversion"/>
  <dataValidations xWindow="347" yWindow="796" count="7">
    <dataValidation allowBlank="1" showInputMessage="1" showErrorMessage="1" promptTitle="Counterparty analysis: Permanent" prompt="The counterparty analysis for employee expenses relating to 'permanently employed' staff is intentionally restricted to 'Other WGA' (for employer NI and pension contributions and 'external to government' (for gross salary payments including PAYE)." sqref="F7"/>
    <dataValidation allowBlank="1" showInputMessage="1" showErrorMessage="1" promptTitle="Social security costs" prompt="To be used for recording of employer national insurance contributions only.  These contributions are payable to HMRC and should be recorded against IRT813 on the WGA transactions counterparty sheet." sqref="C13"/>
    <dataValidation allowBlank="1" showInputMessage="1" showErrorMessage="1" promptTitle="NHS charitable funds staff" prompt="Expenditure on employee benefits is populated from '41X. Charity - consol' into 'permanently employed' by default.  Please allocate total staff costs between Permanent and Other as appropriate." sqref="C20"/>
    <dataValidation allowBlank="1" showInputMessage="1" showErrorMessage="1" promptTitle="Recoveries from DH bodies (net)" prompt="Where staff recharges are accounted for net, this is considered an agency arrangement therefore both parties should account for transactions as 'external to government' and this will not be subject to the AoB process." sqref="C22"/>
    <dataValidation allowBlank="1" showInputMessage="1" showErrorMessage="1" promptTitle="Non-contractual payments" prompt="All payments requiring HMT approval must be recorded in this line, even where approval was not sought and retrospective approval has been sought for the irregular expenditure.  These payments are more commonly known as 'special severance payments'." sqref="C95"/>
    <dataValidation allowBlank="1" showInputMessage="1" showErrorMessage="1" promptTitle="Agency/ contract staff" prompt="This row is intended to meet the FReM requirement for reporting temporary staff spend.This relates to non-payroll staff only such as agency workers, interim managers and specialist contractors. Other WGA is unlocked to permit spend with NHS Professionals." sqref="C19"/>
    <dataValidation allowBlank="1" showInputMessage="1" showErrorMessage="1" promptTitle="Salaries and wages" prompt="This line should include bank staff and staff borrowed or seconded from other NHS bodies." sqref="C12"/>
  </dataValidations>
  <printOptions gridLinesSet="0"/>
  <pageMargins left="0.74803149606299213" right="0.35433070866141736" top="0.35433070866141736" bottom="0.39370078740157483" header="0.19685039370078741" footer="0.19685039370078741"/>
  <pageSetup paperSize="9" scale="52" fitToHeight="2" orientation="landscape" horizontalDpi="300" verticalDpi="300" r:id="rId2"/>
  <headerFooter alignWithMargins="0"/>
  <ignoredErrors>
    <ignoredError sqref="D52:G52 J44:J45 H54 J47 J35:J42 D11:E11" numberStoredAsText="1"/>
  </ignoredError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DocumentOwner xmlns="ab66069b-9688-40c7-8ca7-47d429a41cc7">
      <UserInfo>
        <DisplayName>Eleanor Shirtliff</DisplayName>
        <AccountId>394</AccountId>
        <AccountType/>
      </UserInfo>
    </DocumentOwner>
    <ComplianceNotes xmlns="393f439e-051c-4ea8-836c-16886ecac1ab" xsi:nil="true"/>
    <MarsID xmlns="393f439e-051c-4ea8-836c-16886ecac1ab">MASTER</MarsID>
    <ComplianceActivity xmlns="393f439e-051c-4ea8-836c-16886ecac1ab">FTC Statement M12-Unaudited</ComplianceActivity>
    <ProtectiveMarking xmlns="393f439e-051c-4ea8-836c-16886ecac1ab">Restricted</ProtectiveMarking>
    <Lead_x0020_Compliance_x0020_Manager xmlns="393f439e-051c-4ea8-836c-16886ecac1ab">unknown</Lead_x0020_Compliance_x0020_Manager>
    <TrustReturnVersion xmlns="393f439e-051c-4ea8-836c-16886ecac1ab">V1.10.2</TrustReturnVersion>
    <TrustReturnStatus xmlns="393f439e-051c-4ea8-836c-16886ecac1ab">Ready for approval</TrustReturnStatus>
  </documentManagement>
</p:properti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ct:contentTypeSchema xmlns:ct="http://schemas.microsoft.com/office/2006/metadata/contentType" xmlns:ma="http://schemas.microsoft.com/office/2006/metadata/properties/metaAttributes" ct:_="" ma:_="" ma:contentTypeName="Trust Return" ma:contentTypeID="0x0101000021CC418B15974A97393358CF97A05E00BC113E3A5403426298EC4617D57E37EE00FCFE48AB52E89F45823FC78BF81FBFD1" ma:contentTypeVersion="5" ma:contentTypeDescription="A content type for Trust returns" ma:contentTypeScope="" ma:versionID="803eac78ab3504335c73d6e4bfd2779a">
  <xsd:schema xmlns:xsd="http://www.w3.org/2001/XMLSchema" xmlns:xs="http://www.w3.org/2001/XMLSchema" xmlns:p="http://schemas.microsoft.com/office/2006/metadata/properties" xmlns:ns2="ab66069b-9688-40c7-8ca7-47d429a41cc7" xmlns:ns3="393f439e-051c-4ea8-836c-16886ecac1ab" targetNamespace="http://schemas.microsoft.com/office/2006/metadata/properties" ma:root="true" ma:fieldsID="65b9d5e312e88897cdc93908067d6016" ns2:_="" ns3:_="">
    <xsd:import namespace="ab66069b-9688-40c7-8ca7-47d429a41cc7"/>
    <xsd:import namespace="393f439e-051c-4ea8-836c-16886ecac1ab"/>
    <xsd:element name="properties">
      <xsd:complexType>
        <xsd:sequence>
          <xsd:element name="documentManagement">
            <xsd:complexType>
              <xsd:all>
                <xsd:element ref="ns2:DocumentOwner" minOccurs="0"/>
                <xsd:element ref="ns3:ProtectiveMarking" minOccurs="0"/>
                <xsd:element ref="ns3:MarsID"/>
                <xsd:element ref="ns3:TrustReturnApprovedBy" minOccurs="0"/>
                <xsd:element ref="ns3:TrustReturnApproved" minOccurs="0"/>
                <xsd:element ref="ns3:TrustReturnStatus" minOccurs="0"/>
                <xsd:element ref="ns3:TrustReturnVersion"/>
                <xsd:element ref="ns3:ComplianceNotes" minOccurs="0"/>
                <xsd:element ref="ns3:Lead_x0020_Compliance_x0020_Manager" minOccurs="0"/>
                <xsd:element ref="ns3:ComplianceActivity"/>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66069b-9688-40c7-8ca7-47d429a41cc7" elementFormDefault="qualified">
    <xsd:import namespace="http://schemas.microsoft.com/office/2006/documentManagement/types"/>
    <xsd:import namespace="http://schemas.microsoft.com/office/infopath/2007/PartnerControls"/>
    <xsd:element name="DocumentOwner" ma:index="8" nillable="true" ma:displayName="Document Owner" ma:list="UserInfo" ma:SharePointGroup="0" ma:internalName="Document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93f439e-051c-4ea8-836c-16886ecac1ab" elementFormDefault="qualified">
    <xsd:import namespace="http://schemas.microsoft.com/office/2006/documentManagement/types"/>
    <xsd:import namespace="http://schemas.microsoft.com/office/infopath/2007/PartnerControls"/>
    <xsd:element name="ProtectiveMarking" ma:index="9" nillable="true" ma:displayName="Protective Marking" ma:default="Restricted" ma:format="Dropdown" ma:hidden="true" ma:internalName="ProtectiveMarking" ma:readOnly="false">
      <xsd:simpleType>
        <xsd:restriction base="dms:Choice">
          <xsd:enumeration value="Confidential"/>
          <xsd:enumeration value="Restricted"/>
          <xsd:enumeration value="Protect"/>
          <xsd:enumeration value="Unclassified"/>
        </xsd:restriction>
      </xsd:simpleType>
    </xsd:element>
    <xsd:element name="MarsID" ma:index="10" ma:displayName="Mars ID" ma:internalName="MarsID">
      <xsd:simpleType>
        <xsd:restriction base="dms:Text"/>
      </xsd:simpleType>
    </xsd:element>
    <xsd:element name="TrustReturnApprovedBy" ma:index="11" nillable="true" ma:displayName="Approved By" ma:list="UserInfo" ma:SharePointGroup="0" ma:internalName="TrustReturnApprovedBy" ma:readOnly="tru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rustReturnApproved" ma:index="12" nillable="true" ma:displayName="Approved Date" ma:format="DateTime" ma:internalName="TrustReturnApproved" ma:readOnly="true">
      <xsd:simpleType>
        <xsd:restriction base="dms:DateTime"/>
      </xsd:simpleType>
    </xsd:element>
    <xsd:element name="TrustReturnStatus" ma:index="13" nillable="true" ma:displayName="Status" ma:internalName="TrustReturnStatus" ma:readOnly="true">
      <xsd:simpleType>
        <xsd:restriction base="dms:Text"/>
      </xsd:simpleType>
    </xsd:element>
    <xsd:element name="TrustReturnVersion" ma:index="14" ma:displayName="Template version" ma:internalName="TrustReturnVersion">
      <xsd:simpleType>
        <xsd:restriction base="dms:Text"/>
      </xsd:simpleType>
    </xsd:element>
    <xsd:element name="ComplianceNotes" ma:index="15" nillable="true" ma:displayName="Notes" ma:internalName="ComplianceNotes">
      <xsd:simpleType>
        <xsd:restriction base="dms:Note">
          <xsd:maxLength value="255"/>
        </xsd:restriction>
      </xsd:simpleType>
    </xsd:element>
    <xsd:element name="Lead_x0020_Compliance_x0020_Manager" ma:index="16" nillable="true" ma:displayName="Lead Compliance Manager" ma:default="unknown" ma:internalName="Lead_x0020_Compliance_x0020_Manager">
      <xsd:simpleType>
        <xsd:restriction base="dms:Text">
          <xsd:maxLength value="25"/>
        </xsd:restriction>
      </xsd:simpleType>
    </xsd:element>
    <xsd:element name="ComplianceActivity" ma:index="17" ma:displayName="Activity" ma:format="Dropdown" ma:internalName="ComplianceActivity">
      <xsd:simpleType>
        <xsd:restriction base="dms:Choice">
          <xsd:enumeration value="Quarterly monitoring"/>
          <xsd:enumeration value="Monthly monitoring"/>
          <xsd:enumeration value="Annual accounts"/>
          <xsd:enumeration value="Capex reforecasting"/>
          <xsd:enumeration value="Escalation project"/>
          <xsd:enumeration value="Visits and meetings"/>
          <xsd:enumeration value="Other"/>
          <xsd:enumeration value="FTC Restatement"/>
          <xsd:enumeration value="FTC Statement"/>
          <xsd:enumeration value="Return for DH"/>
          <xsd:enumeration value="FTC 9 Months"/>
          <xsd:enumeration value="Reforecast Plan"/>
          <xsd:enumeration value="FTC Restatement Resubmission"/>
          <xsd:enumeration value="FTC 9 Months Resubmission"/>
          <xsd:enumeration value="AoB SHA analysis – 10-11"/>
          <xsd:enumeration value="AoB SHA analysis – M9"/>
          <xsd:enumeration value="AoB SHA analysis – M12"/>
          <xsd:enumeration value="Annual Plan Review"/>
          <xsd:enumeration value="FTC Statement M12-Unaudited"/>
          <xsd:enumeration value="FTC Statement M12-Resubmission"/>
          <xsd:enumeration value="FTC Statement M12-Audited"/>
          <xsd:enumeration value="TCS reconciliation"/>
          <xsd:enumeration value="EARP response"/>
          <xsd:enumeration value="FTC 6 Months (AoB only)"/>
          <xsd:enumeration value="DH 5 Year Capex Forecast"/>
          <xsd:enumeration value="Quality Reports Submission"/>
          <xsd:enumeration value="YE Cash Forecast"/>
          <xsd:enumeration value="Annual Report and Accounts (Parliament)"/>
          <xsd:enumeration value="Francis Costs"/>
          <xsd:enumeration value="Judicial Mediations"/>
          <xsd:enumeration value="PAC question 3 July 13"/>
          <xsd:enumeration value="Legacy balances"/>
          <xsd:enumeration value="FTC 7 months (AoB only)"/>
          <xsd:enumeration value="Return for PAC"/>
          <xsd:enumeration value="Economics data"/>
          <xsd:enumeration value="Tax compliance"/>
          <xsd:enumeration value="APR Activity Retur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24B137-4F8D-46E1-A064-A55761C7BA78}">
  <ds:schemaRefs>
    <ds:schemaRef ds:uri="http://schemas.microsoft.com/sharepoint/v3/contenttype/forms"/>
  </ds:schemaRefs>
</ds:datastoreItem>
</file>

<file path=customXml/itemProps2.xml><?xml version="1.0" encoding="utf-8"?>
<ds:datastoreItem xmlns:ds="http://schemas.openxmlformats.org/officeDocument/2006/customXml" ds:itemID="{9E42F19E-B4EC-4B8A-908D-A55511DF913F}">
  <ds:schemaRefs>
    <ds:schemaRef ds:uri="http://purl.org/dc/elements/1.1/"/>
    <ds:schemaRef ds:uri="393f439e-051c-4ea8-836c-16886ecac1ab"/>
    <ds:schemaRef ds:uri="http://schemas.openxmlformats.org/package/2006/metadata/core-properties"/>
    <ds:schemaRef ds:uri="http://purl.org/dc/dcmitype/"/>
    <ds:schemaRef ds:uri="http://schemas.microsoft.com/office/2006/documentManagement/types"/>
    <ds:schemaRef ds:uri="http://purl.org/dc/terms/"/>
    <ds:schemaRef ds:uri="http://www.w3.org/XML/1998/namespace"/>
    <ds:schemaRef ds:uri="http://schemas.microsoft.com/office/infopath/2007/PartnerControls"/>
    <ds:schemaRef ds:uri="ab66069b-9688-40c7-8ca7-47d429a41cc7"/>
    <ds:schemaRef ds:uri="http://schemas.microsoft.com/office/2006/metadata/properties"/>
  </ds:schemaRefs>
</ds:datastoreItem>
</file>

<file path=customXml/itemProps3.xml><?xml version="1.0" encoding="utf-8"?>
<ds:datastoreItem xmlns:ds="http://schemas.openxmlformats.org/officeDocument/2006/customXml" ds:itemID="{C66A67CA-A30A-4D23-AAC7-A73F9F63EEC3}">
  <ds:schemaRefs>
    <ds:schemaRef ds:uri="http://schemas.microsoft.com/office/2006/metadata/customXsn"/>
  </ds:schemaRefs>
</ds:datastoreItem>
</file>

<file path=customXml/itemProps4.xml><?xml version="1.0" encoding="utf-8"?>
<ds:datastoreItem xmlns:ds="http://schemas.openxmlformats.org/officeDocument/2006/customXml" ds:itemID="{AF6312E4-5E9E-400F-A98B-FDE7AB4E64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66069b-9688-40c7-8ca7-47d429a41cc7"/>
    <ds:schemaRef ds:uri="393f439e-051c-4ea8-836c-16886ecac1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Intro</vt:lpstr>
      <vt:lpstr>1. SoCI</vt:lpstr>
      <vt:lpstr>2. SoFP</vt:lpstr>
      <vt:lpstr>3. SOCIE</vt:lpstr>
      <vt:lpstr>4. CF</vt:lpstr>
      <vt:lpstr>5. Op Inc (nature)</vt:lpstr>
      <vt:lpstr>6. Op Inc (source)</vt:lpstr>
      <vt:lpstr>7. Op Exp</vt:lpstr>
      <vt:lpstr>8. Staff</vt:lpstr>
      <vt:lpstr>9. Op Misc</vt:lpstr>
      <vt:lpstr>10. Corp Tax</vt:lpstr>
      <vt:lpstr>11. Finance</vt:lpstr>
      <vt:lpstr>12. Impairments</vt:lpstr>
      <vt:lpstr>13. Intangibles</vt:lpstr>
      <vt:lpstr>14. PPE</vt:lpstr>
      <vt:lpstr>15. NCA misc</vt:lpstr>
      <vt:lpstr>16. Investments &amp; Groups</vt:lpstr>
      <vt:lpstr>17. AHFS</vt:lpstr>
      <vt:lpstr>18. Other Assets</vt:lpstr>
      <vt:lpstr>19. Inventory</vt:lpstr>
      <vt:lpstr>20. Receivables</vt:lpstr>
      <vt:lpstr>21. CCE</vt:lpstr>
      <vt:lpstr>22. Trade Payables</vt:lpstr>
      <vt:lpstr>23. Borrowings</vt:lpstr>
      <vt:lpstr>24. Other Liabilities</vt:lpstr>
      <vt:lpstr>25. Provisions and CL</vt:lpstr>
      <vt:lpstr>26. Revaluation Reserve</vt:lpstr>
      <vt:lpstr>27. RP</vt:lpstr>
      <vt:lpstr>28. C&amp;O</vt:lpstr>
      <vt:lpstr>29. PFI (on-SoFP)</vt:lpstr>
      <vt:lpstr>30. PFI (off-SoFP)</vt:lpstr>
      <vt:lpstr>32. FI 1</vt:lpstr>
      <vt:lpstr>33. FI 2</vt:lpstr>
      <vt:lpstr>34. Pensions</vt:lpstr>
      <vt:lpstr>35. Losses + Special Payments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2014/15 month 12 FTC</dc:title>
  <dc:creator>Ian.Ratcliffe@monitor-nhsft.gov.uk;Eleanor.Shirtliff@Monitor.gov.uk</dc:creator>
  <cp:lastModifiedBy>Eleanor Shirtliff</cp:lastModifiedBy>
  <cp:lastPrinted>2015-02-16T15:13:12Z</cp:lastPrinted>
  <dcterms:created xsi:type="dcterms:W3CDTF">2011-09-27T09:19:04Z</dcterms:created>
  <dcterms:modified xsi:type="dcterms:W3CDTF">2015-07-22T09:25:04Z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0x0101000021CC418B15974A97393358CF97A05E00BC113E3A5403426298EC4617D57E37EE00FCFE48AB52E89F45823FC78BF81FBFD1</vt:lpwstr>
  </property>
</Properties>
</file>