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February 2013" sheetId="14" r:id="rId1"/>
  </sheets>
  <definedNames>
    <definedName name="List_of_organisations">#REF!</definedName>
    <definedName name="Main_Department">#REF!</definedName>
    <definedName name="Month">#REF!</definedName>
    <definedName name="Organisation_Type">#REF!</definedName>
    <definedName name="_xlnm.Print_Area" localSheetId="0">'February 2013'!$A$1:$AO$21</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Z8" i="14"/>
  <c r="AB8" i="14"/>
  <c r="AM7" i="14"/>
  <c r="AJ7" i="14"/>
  <c r="AN7" i="14" s="1"/>
  <c r="Q7" i="14"/>
  <c r="AA7" i="14"/>
  <c r="AC7" i="14"/>
  <c r="P7" i="14"/>
  <c r="Z7" i="14"/>
  <c r="AB7" i="14" s="1"/>
  <c r="AM6" i="14"/>
  <c r="AJ6" i="14"/>
  <c r="AN6" i="14"/>
  <c r="Q6" i="14"/>
  <c r="AA6" i="14"/>
  <c r="AC6" i="14" s="1"/>
  <c r="P6" i="14"/>
  <c r="Z6" i="14"/>
  <c r="AB6" i="14"/>
  <c r="AM5" i="14"/>
  <c r="AJ5" i="14"/>
  <c r="AN5" i="14" s="1"/>
  <c r="Q5" i="14"/>
  <c r="AA5" i="14"/>
  <c r="AC5" i="14"/>
  <c r="P5" i="14"/>
  <c r="Z5" i="14"/>
  <c r="AB5" i="14" s="1"/>
  <c r="AM4" i="14"/>
  <c r="AJ4" i="14"/>
  <c r="AN4" i="14"/>
  <c r="Q4" i="14"/>
  <c r="AA4" i="14"/>
  <c r="AC4" i="14" s="1"/>
  <c r="P4" i="14"/>
  <c r="Z4" i="14"/>
  <c r="AB4" i="14"/>
</calcChain>
</file>

<file path=xl/sharedStrings.xml><?xml version="1.0" encoding="utf-8"?>
<sst xmlns="http://schemas.openxmlformats.org/spreadsheetml/2006/main" count="88" uniqueCount="50">
  <si>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</si>
  <si>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</si>
  <si>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</si>
  <si>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</si>
  <si>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</si>
  <si>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</si>
  <si>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</si>
  <si>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</si>
  <si>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</si>
  <si>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</si>
  <si>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</si>
  <si>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</si>
  <si>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</si>
  <si>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</si>
  <si>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</si>
  <si>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</si>
  <si>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</si>
  <si>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</si>
  <si>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</si>
  <si>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</si>
  <si>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</si>
  <si>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</si>
  <si>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</si>
  <si>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</si>
  <si>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</si>
  <si>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</si>
  <si>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</si>
  <si>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</si>
  <si>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</si>
  <si>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</si>
  <si>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</si>
  <si>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</si>
  <si>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</si>
  <si>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</si>
  <si>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</si>
  <si>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</si>
  <si>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</si>
  <si>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</si>
  <si>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</si>
  <si>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</si>
  <si>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</si>
  <si>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</si>
  <si>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</si>
  <si>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</si>
  <si>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</si>
  <si>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</si>
  <si>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</si>
  <si>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Increase in pension costs due to backdated payment of a temporary allowance to a number of font line staff</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</si>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</sst>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4">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2"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2" fontId="0" fillId="4" borderId="1" xfId="0" applyNumberFormat="1"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4"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1" xfId="0" applyFont="1" applyBorder="1"/>
    <xf numFmtId="0" fontId="12" fillId="0" borderId="3"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12"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7" xfId="0" applyFont="1" applyFill="1" applyBorder="1" applyAlignment="1" applyProtection="1">
      <alignment horizontal="center"/>
    </xf>
    <xf numFmtId="0" fontId="12" fillId="0" borderId="8" xfId="0" applyFont="1" applyFill="1" applyBorder="1" applyAlignment="1" applyProtection="1"/>
    <xf numFmtId="0" fontId="12" fillId="0" borderId="6" xfId="0" applyFont="1" applyFill="1" applyBorder="1" applyAlignment="1" applyProtection="1"/>
    <xf numFmtId="0" fontId="12" fillId="0" borderId="9"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3" fillId="0" borderId="9"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2" xfId="0" applyFont="1" applyFill="1" applyBorder="1" applyAlignment="1" applyProtection="1">
      <alignment horizontal="center"/>
    </xf>
    <xf numFmtId="0" fontId="12" fillId="0" borderId="1" xfId="0" applyFont="1" applyFill="1" applyBorder="1" applyAlignment="1" applyProtection="1">
      <alignment horizontal="center" wrapText="1"/>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
  <sheetViews>
    <sheetView tabSelected="1" zoomScale="90" zoomScaleNormal="90" workbookViewId="0">
      <selection activeCell="D16" sqref="D16"/>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3" s="1" customFormat="1" ht="15" customHeight="1" x14ac:dyDescent="0.25">
      <c r="A1" s="39" t="s">
        <v>12</v>
      </c>
      <c r="B1" s="39" t="s">
        <v>1</v>
      </c>
      <c r="C1" s="39" t="s">
        <v>0</v>
      </c>
      <c r="D1" s="42" t="s">
        <v>8</v>
      </c>
      <c r="E1" s="43"/>
      <c r="F1" s="43"/>
      <c r="G1" s="43"/>
      <c r="H1" s="43"/>
      <c r="I1" s="43"/>
      <c r="J1" s="43"/>
      <c r="K1" s="43"/>
      <c r="L1" s="43"/>
      <c r="M1" s="43"/>
      <c r="N1" s="43"/>
      <c r="O1" s="43"/>
      <c r="P1" s="43"/>
      <c r="Q1" s="44"/>
      <c r="R1" s="51" t="s">
        <v>15</v>
      </c>
      <c r="S1" s="62"/>
      <c r="T1" s="62"/>
      <c r="U1" s="62"/>
      <c r="V1" s="62"/>
      <c r="W1" s="62"/>
      <c r="X1" s="62"/>
      <c r="Y1" s="62"/>
      <c r="Z1" s="62"/>
      <c r="AA1" s="52"/>
      <c r="AB1" s="58" t="s">
        <v>25</v>
      </c>
      <c r="AC1" s="59"/>
      <c r="AD1" s="55" t="s">
        <v>11</v>
      </c>
      <c r="AE1" s="56"/>
      <c r="AF1" s="56"/>
      <c r="AG1" s="56"/>
      <c r="AH1" s="56"/>
      <c r="AI1" s="56"/>
      <c r="AJ1" s="57"/>
      <c r="AK1" s="50" t="s">
        <v>32</v>
      </c>
      <c r="AL1" s="50"/>
      <c r="AM1" s="50"/>
      <c r="AN1" s="47" t="s">
        <v>24</v>
      </c>
      <c r="AO1" s="39" t="s">
        <v>33</v>
      </c>
    </row>
    <row r="2" spans="1:43" s="1" customFormat="1" ht="53.25" customHeight="1" x14ac:dyDescent="0.25">
      <c r="A2" s="53"/>
      <c r="B2" s="53"/>
      <c r="C2" s="53"/>
      <c r="D2" s="45" t="s">
        <v>28</v>
      </c>
      <c r="E2" s="46"/>
      <c r="F2" s="45" t="s">
        <v>29</v>
      </c>
      <c r="G2" s="46"/>
      <c r="H2" s="45" t="s">
        <v>30</v>
      </c>
      <c r="I2" s="46"/>
      <c r="J2" s="45" t="s">
        <v>6</v>
      </c>
      <c r="K2" s="46"/>
      <c r="L2" s="45" t="s">
        <v>31</v>
      </c>
      <c r="M2" s="46"/>
      <c r="N2" s="45" t="s">
        <v>5</v>
      </c>
      <c r="O2" s="46"/>
      <c r="P2" s="42" t="s">
        <v>9</v>
      </c>
      <c r="Q2" s="44"/>
      <c r="R2" s="42" t="s">
        <v>13</v>
      </c>
      <c r="S2" s="52"/>
      <c r="T2" s="51" t="s">
        <v>3</v>
      </c>
      <c r="U2" s="52"/>
      <c r="V2" s="51" t="s">
        <v>4</v>
      </c>
      <c r="W2" s="52"/>
      <c r="X2" s="51" t="s">
        <v>14</v>
      </c>
      <c r="Y2" s="52"/>
      <c r="Z2" s="42" t="s">
        <v>10</v>
      </c>
      <c r="AA2" s="44"/>
      <c r="AB2" s="60"/>
      <c r="AC2" s="61"/>
      <c r="AD2" s="39" t="s">
        <v>17</v>
      </c>
      <c r="AE2" s="39" t="s">
        <v>16</v>
      </c>
      <c r="AF2" s="39" t="s">
        <v>18</v>
      </c>
      <c r="AG2" s="39" t="s">
        <v>19</v>
      </c>
      <c r="AH2" s="39" t="s">
        <v>20</v>
      </c>
      <c r="AI2" s="39" t="s">
        <v>21</v>
      </c>
      <c r="AJ2" s="63" t="s">
        <v>23</v>
      </c>
      <c r="AK2" s="39" t="s">
        <v>26</v>
      </c>
      <c r="AL2" s="39" t="s">
        <v>27</v>
      </c>
      <c r="AM2" s="39" t="s">
        <v>22</v>
      </c>
      <c r="AN2" s="48"/>
      <c r="AO2" s="40"/>
    </row>
    <row r="3" spans="1:43" ht="57.75" customHeight="1" x14ac:dyDescent="0.25">
      <c r="A3" s="54"/>
      <c r="B3" s="54"/>
      <c r="C3" s="5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1"/>
      <c r="AE3" s="41"/>
      <c r="AF3" s="41"/>
      <c r="AG3" s="41"/>
      <c r="AH3" s="41"/>
      <c r="AI3" s="41"/>
      <c r="AJ3" s="63"/>
      <c r="AK3" s="41"/>
      <c r="AL3" s="41"/>
      <c r="AM3" s="41"/>
      <c r="AN3" s="49"/>
      <c r="AO3" s="41"/>
    </row>
    <row r="4" spans="1:43" x14ac:dyDescent="0.2">
      <c r="A4" s="18" t="s">
        <v>34</v>
      </c>
      <c r="B4" s="18" t="s">
        <v>35</v>
      </c>
      <c r="C4" s="19" t="s">
        <v>34</v>
      </c>
      <c r="D4" s="20">
        <v>166</v>
      </c>
      <c r="E4" s="21">
        <v>151.61000000000001</v>
      </c>
      <c r="F4" s="20">
        <v>472</v>
      </c>
      <c r="G4" s="21">
        <v>445.5</v>
      </c>
      <c r="H4" s="20">
        <v>1138</v>
      </c>
      <c r="I4" s="21">
        <v>1099.5899999999999</v>
      </c>
      <c r="J4" s="20">
        <v>762</v>
      </c>
      <c r="K4" s="21">
        <v>734.16</v>
      </c>
      <c r="L4" s="20">
        <v>108</v>
      </c>
      <c r="M4" s="21">
        <v>102.47</v>
      </c>
      <c r="N4" s="20"/>
      <c r="O4" s="21"/>
      <c r="P4" s="22">
        <f>SUM(D4,F4,H4,J4,L4,N4)</f>
        <v>2646</v>
      </c>
      <c r="Q4" s="23">
        <f>SUM(E4,G4,I4,K4,M4,O4)</f>
        <v>2533.3299999999995</v>
      </c>
      <c r="R4" s="20">
        <v>47</v>
      </c>
      <c r="S4" s="21">
        <v>34.380000000000003</v>
      </c>
      <c r="T4" s="20"/>
      <c r="U4" s="21"/>
      <c r="V4" s="20">
        <v>13</v>
      </c>
      <c r="W4" s="21">
        <v>13</v>
      </c>
      <c r="X4" s="20"/>
      <c r="Y4" s="21"/>
      <c r="Z4" s="24">
        <f>SUM(R4,T4,V4,X4,)</f>
        <v>60</v>
      </c>
      <c r="AA4" s="25">
        <f>SUM(S4,U4,W4,Y4)</f>
        <v>47.38</v>
      </c>
      <c r="AB4" s="26">
        <f>P4+Z4</f>
        <v>2706</v>
      </c>
      <c r="AC4" s="27">
        <f>Q4+AA4</f>
        <v>2580.7099999999996</v>
      </c>
      <c r="AD4" s="28">
        <v>8974902.5299999993</v>
      </c>
      <c r="AE4" s="29">
        <v>0</v>
      </c>
      <c r="AF4" s="29">
        <v>0</v>
      </c>
      <c r="AG4" s="29">
        <v>56704.32</v>
      </c>
      <c r="AH4" s="29">
        <v>1767679.7899999998</v>
      </c>
      <c r="AI4" s="29">
        <v>784670.52</v>
      </c>
      <c r="AJ4" s="30">
        <f>SUM(AD4:AI4)</f>
        <v>11583957.159999998</v>
      </c>
      <c r="AK4" s="31">
        <v>162416.74</v>
      </c>
      <c r="AL4" s="31">
        <v>72947</v>
      </c>
      <c r="AM4" s="32">
        <f>SUM(AK4:AL4)</f>
        <v>235363.74</v>
      </c>
      <c r="AN4" s="32">
        <f>SUM(AM4,AJ4)</f>
        <v>11819320.899999999</v>
      </c>
      <c r="AO4" s="33" t="s">
        <v>36</v>
      </c>
      <c r="AP4" s="34"/>
      <c r="AQ4" s="35"/>
    </row>
    <row r="5" spans="1:43" x14ac:dyDescent="0.2">
      <c r="A5" s="18" t="s">
        <v>37</v>
      </c>
      <c r="B5" s="18" t="s">
        <v>38</v>
      </c>
      <c r="C5" s="18" t="s">
        <v>34</v>
      </c>
      <c r="D5" s="20">
        <v>34</v>
      </c>
      <c r="E5" s="21">
        <v>31.03</v>
      </c>
      <c r="F5" s="20">
        <v>48</v>
      </c>
      <c r="G5" s="21">
        <v>46.59</v>
      </c>
      <c r="H5" s="20">
        <v>293</v>
      </c>
      <c r="I5" s="21">
        <v>284.48</v>
      </c>
      <c r="J5" s="20">
        <v>278</v>
      </c>
      <c r="K5" s="21">
        <v>272.27</v>
      </c>
      <c r="L5" s="20">
        <v>32</v>
      </c>
      <c r="M5" s="21">
        <v>31.46</v>
      </c>
      <c r="N5" s="20"/>
      <c r="O5" s="21"/>
      <c r="P5" s="22">
        <f t="shared" ref="P5:Q12" si="0">SUM(D5,F5,H5,J5,L5,N5)</f>
        <v>685</v>
      </c>
      <c r="Q5" s="23">
        <f t="shared" si="0"/>
        <v>665.83</v>
      </c>
      <c r="R5" s="20">
        <v>24</v>
      </c>
      <c r="S5" s="21">
        <v>23.91</v>
      </c>
      <c r="T5" s="20"/>
      <c r="U5" s="21"/>
      <c r="V5" s="20">
        <v>107</v>
      </c>
      <c r="W5" s="21">
        <v>107</v>
      </c>
      <c r="X5" s="20"/>
      <c r="Y5" s="21"/>
      <c r="Z5" s="24">
        <f t="shared" ref="Z5:Z12" si="1">SUM(R5,T5,V5,X5,)</f>
        <v>131</v>
      </c>
      <c r="AA5" s="25">
        <f t="shared" ref="AA5:AA12" si="2">SUM(S5,U5,W5,Y5)</f>
        <v>130.91</v>
      </c>
      <c r="AB5" s="26">
        <f t="shared" ref="AB5:AC12" si="3">P5+Z5</f>
        <v>816</v>
      </c>
      <c r="AC5" s="27">
        <f t="shared" si="3"/>
        <v>796.74</v>
      </c>
      <c r="AD5" s="28">
        <v>2504890.9500000002</v>
      </c>
      <c r="AE5" s="29">
        <v>0</v>
      </c>
      <c r="AF5" s="29">
        <v>154.22999999999999</v>
      </c>
      <c r="AG5" s="29">
        <v>5817.25</v>
      </c>
      <c r="AH5" s="29">
        <v>531614.47</v>
      </c>
      <c r="AI5" s="29">
        <v>244705.42</v>
      </c>
      <c r="AJ5" s="30">
        <f t="shared" ref="AJ5:AJ12" si="4">SUM(AD5:AI5)</f>
        <v>3287182.3200000003</v>
      </c>
      <c r="AK5" s="31">
        <v>17838.169999999998</v>
      </c>
      <c r="AL5" s="31">
        <v>0</v>
      </c>
      <c r="AM5" s="32">
        <f t="shared" ref="AM5:AM12" si="5">SUM(AK5:AL5)</f>
        <v>17838.169999999998</v>
      </c>
      <c r="AN5" s="32">
        <f t="shared" ref="AN5:AN12" si="6">SUM(AM5,AJ5)</f>
        <v>3305020.49</v>
      </c>
      <c r="AO5" s="36"/>
      <c r="AP5" s="37"/>
      <c r="AQ5" s="35"/>
    </row>
    <row r="6" spans="1:43" x14ac:dyDescent="0.2">
      <c r="A6" s="18" t="s">
        <v>39</v>
      </c>
      <c r="B6" s="18" t="s">
        <v>38</v>
      </c>
      <c r="C6" s="18" t="s">
        <v>34</v>
      </c>
      <c r="D6" s="20">
        <v>19</v>
      </c>
      <c r="E6" s="21">
        <v>17.71</v>
      </c>
      <c r="F6" s="20">
        <v>51</v>
      </c>
      <c r="G6" s="21">
        <v>47.29</v>
      </c>
      <c r="H6" s="20">
        <v>89</v>
      </c>
      <c r="I6" s="21">
        <v>83.02</v>
      </c>
      <c r="J6" s="20">
        <v>41</v>
      </c>
      <c r="K6" s="21">
        <v>38.96</v>
      </c>
      <c r="L6" s="20">
        <v>14</v>
      </c>
      <c r="M6" s="21">
        <v>13.86</v>
      </c>
      <c r="N6" s="20"/>
      <c r="O6" s="21"/>
      <c r="P6" s="22">
        <f t="shared" si="0"/>
        <v>214</v>
      </c>
      <c r="Q6" s="23">
        <f t="shared" si="0"/>
        <v>200.83999999999997</v>
      </c>
      <c r="R6" s="20">
        <v>5</v>
      </c>
      <c r="S6" s="21">
        <v>5</v>
      </c>
      <c r="T6" s="20"/>
      <c r="U6" s="21"/>
      <c r="V6" s="20"/>
      <c r="W6" s="21"/>
      <c r="X6" s="20"/>
      <c r="Y6" s="21"/>
      <c r="Z6" s="24">
        <f t="shared" si="1"/>
        <v>5</v>
      </c>
      <c r="AA6" s="25">
        <f t="shared" si="2"/>
        <v>5</v>
      </c>
      <c r="AB6" s="26">
        <f t="shared" si="3"/>
        <v>219</v>
      </c>
      <c r="AC6" s="27">
        <f t="shared" si="3"/>
        <v>205.83999999999997</v>
      </c>
      <c r="AD6" s="28">
        <v>615562.44000000006</v>
      </c>
      <c r="AE6" s="29">
        <v>0</v>
      </c>
      <c r="AF6" s="29">
        <v>0</v>
      </c>
      <c r="AG6" s="29">
        <v>237.68</v>
      </c>
      <c r="AH6" s="29">
        <v>122641.12</v>
      </c>
      <c r="AI6" s="29">
        <v>51656.62</v>
      </c>
      <c r="AJ6" s="30">
        <f t="shared" si="4"/>
        <v>790097.8600000001</v>
      </c>
      <c r="AK6" s="31">
        <v>11417.49</v>
      </c>
      <c r="AL6" s="31">
        <v>-7.86</v>
      </c>
      <c r="AM6" s="32">
        <f t="shared" si="5"/>
        <v>11409.63</v>
      </c>
      <c r="AN6" s="32">
        <f t="shared" si="6"/>
        <v>801507.49000000011</v>
      </c>
      <c r="AO6" s="37"/>
      <c r="AP6" s="37"/>
      <c r="AQ6" s="35"/>
    </row>
    <row r="7" spans="1:43" x14ac:dyDescent="0.2">
      <c r="A7" s="18" t="s">
        <v>40</v>
      </c>
      <c r="B7" s="18" t="s">
        <v>38</v>
      </c>
      <c r="C7" s="18" t="s">
        <v>34</v>
      </c>
      <c r="D7" s="20">
        <v>2</v>
      </c>
      <c r="E7" s="21">
        <v>2</v>
      </c>
      <c r="F7" s="20">
        <v>11</v>
      </c>
      <c r="G7" s="21">
        <v>11</v>
      </c>
      <c r="H7" s="20">
        <v>36</v>
      </c>
      <c r="I7" s="21">
        <v>35.35</v>
      </c>
      <c r="J7" s="20">
        <v>35</v>
      </c>
      <c r="K7" s="21">
        <v>34.26</v>
      </c>
      <c r="L7" s="20">
        <v>4</v>
      </c>
      <c r="M7" s="21">
        <v>4</v>
      </c>
      <c r="N7" s="20"/>
      <c r="O7" s="21"/>
      <c r="P7" s="22">
        <f t="shared" si="0"/>
        <v>88</v>
      </c>
      <c r="Q7" s="23">
        <f t="shared" si="0"/>
        <v>86.61</v>
      </c>
      <c r="R7" s="20">
        <v>3</v>
      </c>
      <c r="S7" s="21">
        <v>3</v>
      </c>
      <c r="T7" s="20"/>
      <c r="U7" s="21"/>
      <c r="V7" s="20">
        <v>9</v>
      </c>
      <c r="W7" s="21">
        <v>1.25</v>
      </c>
      <c r="X7" s="20"/>
      <c r="Y7" s="21"/>
      <c r="Z7" s="24">
        <f>SUM(R7,T7,V7,X7,)</f>
        <v>12</v>
      </c>
      <c r="AA7" s="25">
        <f t="shared" si="2"/>
        <v>4.25</v>
      </c>
      <c r="AB7" s="26">
        <f t="shared" si="3"/>
        <v>100</v>
      </c>
      <c r="AC7" s="27">
        <f t="shared" si="3"/>
        <v>90.86</v>
      </c>
      <c r="AD7" s="28">
        <v>343436.67000000004</v>
      </c>
      <c r="AE7" s="29">
        <v>0</v>
      </c>
      <c r="AF7" s="29">
        <v>0</v>
      </c>
      <c r="AG7" s="29">
        <v>1109.08</v>
      </c>
      <c r="AH7" s="29">
        <v>65630.259999999995</v>
      </c>
      <c r="AI7" s="29">
        <v>29387.45</v>
      </c>
      <c r="AJ7" s="30">
        <f t="shared" si="4"/>
        <v>439563.46000000008</v>
      </c>
      <c r="AK7" s="31">
        <v>9479.5499999999993</v>
      </c>
      <c r="AL7" s="31">
        <v>0</v>
      </c>
      <c r="AM7" s="32">
        <f t="shared" si="5"/>
        <v>9479.5499999999993</v>
      </c>
      <c r="AN7" s="32">
        <f t="shared" si="6"/>
        <v>449043.01000000007</v>
      </c>
      <c r="AO7" s="37"/>
      <c r="AP7" s="37"/>
      <c r="AQ7" s="35"/>
    </row>
    <row r="8" spans="1:43" x14ac:dyDescent="0.2">
      <c r="A8" s="18" t="s">
        <v>41</v>
      </c>
      <c r="B8" s="18" t="s">
        <v>38</v>
      </c>
      <c r="C8" s="18" t="s">
        <v>34</v>
      </c>
      <c r="D8" s="20">
        <v>20</v>
      </c>
      <c r="E8" s="21">
        <v>20</v>
      </c>
      <c r="F8" s="20">
        <v>57</v>
      </c>
      <c r="G8" s="21">
        <v>55.38</v>
      </c>
      <c r="H8" s="20">
        <v>96</v>
      </c>
      <c r="I8" s="21">
        <v>93.97</v>
      </c>
      <c r="J8" s="20">
        <v>68</v>
      </c>
      <c r="K8" s="21">
        <v>67.58</v>
      </c>
      <c r="L8" s="20">
        <v>7</v>
      </c>
      <c r="M8" s="21">
        <v>7</v>
      </c>
      <c r="N8" s="20"/>
      <c r="O8" s="21"/>
      <c r="P8" s="22">
        <f t="shared" si="0"/>
        <v>248</v>
      </c>
      <c r="Q8" s="23">
        <f t="shared" si="0"/>
        <v>243.93</v>
      </c>
      <c r="R8" s="20">
        <v>5</v>
      </c>
      <c r="S8" s="21">
        <v>4.0999999999999996</v>
      </c>
      <c r="T8" s="20"/>
      <c r="U8" s="21"/>
      <c r="V8" s="20">
        <v>4</v>
      </c>
      <c r="W8" s="21">
        <v>0.11874999999999999</v>
      </c>
      <c r="X8" s="20"/>
      <c r="Y8" s="21"/>
      <c r="Z8" s="24">
        <f t="shared" si="1"/>
        <v>9</v>
      </c>
      <c r="AA8" s="25">
        <f t="shared" si="2"/>
        <v>4.21875</v>
      </c>
      <c r="AB8" s="26">
        <f t="shared" si="3"/>
        <v>257</v>
      </c>
      <c r="AC8" s="27">
        <f t="shared" si="3"/>
        <v>248.14875000000001</v>
      </c>
      <c r="AD8" s="28">
        <v>787314.14</v>
      </c>
      <c r="AE8" s="29">
        <v>0</v>
      </c>
      <c r="AF8" s="29">
        <v>0</v>
      </c>
      <c r="AG8" s="29">
        <v>8167.22</v>
      </c>
      <c r="AH8" s="29">
        <v>156714.09</v>
      </c>
      <c r="AI8" s="29">
        <v>70328.56</v>
      </c>
      <c r="AJ8" s="30">
        <f t="shared" si="4"/>
        <v>1022524.01</v>
      </c>
      <c r="AK8" s="31">
        <v>23260.63</v>
      </c>
      <c r="AL8" s="31">
        <v>434331.43</v>
      </c>
      <c r="AM8" s="32">
        <f t="shared" si="5"/>
        <v>457592.06</v>
      </c>
      <c r="AN8" s="32">
        <f t="shared" si="6"/>
        <v>1480116.07</v>
      </c>
      <c r="AO8" s="37"/>
      <c r="AP8" s="37"/>
      <c r="AQ8" s="35"/>
    </row>
    <row r="9" spans="1:43" x14ac:dyDescent="0.2">
      <c r="A9" s="18" t="s">
        <v>42</v>
      </c>
      <c r="B9" s="18" t="s">
        <v>43</v>
      </c>
      <c r="C9" s="18" t="s">
        <v>34</v>
      </c>
      <c r="D9" s="20">
        <v>285</v>
      </c>
      <c r="E9" s="21">
        <v>264.8594594594594</v>
      </c>
      <c r="F9" s="20">
        <v>59</v>
      </c>
      <c r="G9" s="21">
        <v>56.616216216216216</v>
      </c>
      <c r="H9" s="20">
        <v>90</v>
      </c>
      <c r="I9" s="21">
        <v>86.189189189189193</v>
      </c>
      <c r="J9" s="20">
        <v>1391</v>
      </c>
      <c r="K9" s="21">
        <v>1240.7868725868739</v>
      </c>
      <c r="L9" s="20">
        <v>30</v>
      </c>
      <c r="M9" s="21">
        <v>30</v>
      </c>
      <c r="N9" s="20"/>
      <c r="O9" s="21"/>
      <c r="P9" s="22">
        <f t="shared" si="0"/>
        <v>1855</v>
      </c>
      <c r="Q9" s="23">
        <f t="shared" si="0"/>
        <v>1678.4517374517386</v>
      </c>
      <c r="R9" s="20">
        <v>208</v>
      </c>
      <c r="S9" s="21">
        <v>208</v>
      </c>
      <c r="T9" s="20">
        <v>7</v>
      </c>
      <c r="U9" s="21">
        <v>7</v>
      </c>
      <c r="V9" s="20"/>
      <c r="W9" s="21"/>
      <c r="X9" s="20"/>
      <c r="Y9" s="21"/>
      <c r="Z9" s="24">
        <f t="shared" si="1"/>
        <v>215</v>
      </c>
      <c r="AA9" s="25">
        <f t="shared" si="2"/>
        <v>215</v>
      </c>
      <c r="AB9" s="26">
        <f t="shared" si="3"/>
        <v>2070</v>
      </c>
      <c r="AC9" s="27">
        <f t="shared" si="3"/>
        <v>1893.4517374517386</v>
      </c>
      <c r="AD9" s="28">
        <v>5206649</v>
      </c>
      <c r="AE9" s="29">
        <v>133859</v>
      </c>
      <c r="AF9" s="29"/>
      <c r="AG9" s="29">
        <v>2717</v>
      </c>
      <c r="AH9" s="29">
        <v>954428</v>
      </c>
      <c r="AI9" s="29">
        <v>465932</v>
      </c>
      <c r="AJ9" s="30">
        <f t="shared" si="4"/>
        <v>6763585</v>
      </c>
      <c r="AK9" s="31">
        <v>908858</v>
      </c>
      <c r="AL9" s="31"/>
      <c r="AM9" s="32">
        <f t="shared" si="5"/>
        <v>908858</v>
      </c>
      <c r="AN9" s="32">
        <f t="shared" si="6"/>
        <v>7672443</v>
      </c>
      <c r="AO9" s="37" t="s">
        <v>44</v>
      </c>
      <c r="AP9" s="37"/>
      <c r="AQ9" s="35"/>
    </row>
    <row r="10" spans="1:43" x14ac:dyDescent="0.2">
      <c r="A10" s="18" t="s">
        <v>45</v>
      </c>
      <c r="B10" s="18" t="s">
        <v>46</v>
      </c>
      <c r="C10" s="18" t="s">
        <v>34</v>
      </c>
      <c r="D10" s="20">
        <v>199</v>
      </c>
      <c r="E10" s="21">
        <v>184.89722222222221</v>
      </c>
      <c r="F10" s="20">
        <v>127</v>
      </c>
      <c r="G10" s="21">
        <v>123.58888888888887</v>
      </c>
      <c r="H10" s="20">
        <v>445</v>
      </c>
      <c r="I10" s="21">
        <v>437.01916666666665</v>
      </c>
      <c r="J10" s="20">
        <v>443</v>
      </c>
      <c r="K10" s="21">
        <v>422.32388888888892</v>
      </c>
      <c r="L10" s="20">
        <v>16</v>
      </c>
      <c r="M10" s="21">
        <v>16</v>
      </c>
      <c r="N10" s="20">
        <v>30</v>
      </c>
      <c r="O10" s="21">
        <v>30</v>
      </c>
      <c r="P10" s="22">
        <f t="shared" si="0"/>
        <v>1260</v>
      </c>
      <c r="Q10" s="23">
        <f t="shared" si="0"/>
        <v>1213.8291666666667</v>
      </c>
      <c r="R10" s="20">
        <v>26</v>
      </c>
      <c r="S10" s="21">
        <v>9.4</v>
      </c>
      <c r="T10" s="20">
        <v>0</v>
      </c>
      <c r="U10" s="21">
        <v>0</v>
      </c>
      <c r="V10" s="20">
        <v>3</v>
      </c>
      <c r="W10" s="21">
        <v>3</v>
      </c>
      <c r="X10" s="20">
        <v>0</v>
      </c>
      <c r="Y10" s="21">
        <v>0</v>
      </c>
      <c r="Z10" s="24">
        <f t="shared" si="1"/>
        <v>29</v>
      </c>
      <c r="AA10" s="25">
        <f t="shared" si="2"/>
        <v>12.4</v>
      </c>
      <c r="AB10" s="26">
        <f t="shared" si="3"/>
        <v>1289</v>
      </c>
      <c r="AC10" s="27">
        <f t="shared" si="3"/>
        <v>1226.2291666666667</v>
      </c>
      <c r="AD10" s="28">
        <v>4277854.1800000016</v>
      </c>
      <c r="AE10" s="29">
        <v>213800.66999999658</v>
      </c>
      <c r="AF10" s="29">
        <v>0</v>
      </c>
      <c r="AG10" s="29">
        <v>5778.3799999999992</v>
      </c>
      <c r="AH10" s="29">
        <v>935750.72999999567</v>
      </c>
      <c r="AI10" s="29">
        <v>418956.60000000155</v>
      </c>
      <c r="AJ10" s="30">
        <f t="shared" si="4"/>
        <v>5852140.5599999949</v>
      </c>
      <c r="AK10" s="31">
        <v>106569.2</v>
      </c>
      <c r="AL10" s="31">
        <v>0</v>
      </c>
      <c r="AM10" s="32">
        <f t="shared" si="5"/>
        <v>106569.2</v>
      </c>
      <c r="AN10" s="32">
        <f t="shared" si="6"/>
        <v>5958709.7599999951</v>
      </c>
      <c r="AO10" s="37" t="s">
        <v>47</v>
      </c>
      <c r="AP10" s="37"/>
      <c r="AQ10" s="35"/>
    </row>
    <row r="11" spans="1:43" x14ac:dyDescent="0.2">
      <c r="A11" s="18" t="s">
        <v>48</v>
      </c>
      <c r="B11" s="18" t="s">
        <v>46</v>
      </c>
      <c r="C11" s="18" t="s">
        <v>34</v>
      </c>
      <c r="D11" s="20">
        <v>2</v>
      </c>
      <c r="E11" s="21">
        <v>2</v>
      </c>
      <c r="F11" s="20">
        <v>30</v>
      </c>
      <c r="G11" s="21">
        <v>29.83</v>
      </c>
      <c r="H11" s="20">
        <v>62</v>
      </c>
      <c r="I11" s="21">
        <v>60.97</v>
      </c>
      <c r="J11" s="20">
        <v>49</v>
      </c>
      <c r="K11" s="21">
        <v>48.7</v>
      </c>
      <c r="L11" s="20">
        <v>7</v>
      </c>
      <c r="M11" s="21">
        <v>7</v>
      </c>
      <c r="N11" s="20">
        <v>1</v>
      </c>
      <c r="O11" s="21">
        <v>1</v>
      </c>
      <c r="P11" s="22">
        <f t="shared" si="0"/>
        <v>151</v>
      </c>
      <c r="Q11" s="23">
        <f t="shared" si="0"/>
        <v>149.5</v>
      </c>
      <c r="R11" s="20">
        <v>5</v>
      </c>
      <c r="S11" s="21">
        <v>5</v>
      </c>
      <c r="T11" s="20">
        <v>11</v>
      </c>
      <c r="U11" s="21">
        <v>11</v>
      </c>
      <c r="V11" s="20">
        <v>10</v>
      </c>
      <c r="W11" s="21">
        <v>10</v>
      </c>
      <c r="X11" s="20">
        <v>0</v>
      </c>
      <c r="Y11" s="21">
        <v>0</v>
      </c>
      <c r="Z11" s="24">
        <f t="shared" si="1"/>
        <v>26</v>
      </c>
      <c r="AA11" s="25">
        <f t="shared" si="2"/>
        <v>26</v>
      </c>
      <c r="AB11" s="26">
        <f t="shared" si="3"/>
        <v>177</v>
      </c>
      <c r="AC11" s="27">
        <f t="shared" si="3"/>
        <v>175.5</v>
      </c>
      <c r="AD11" s="28">
        <v>425875</v>
      </c>
      <c r="AE11" s="29">
        <v>0</v>
      </c>
      <c r="AF11" s="29">
        <v>0</v>
      </c>
      <c r="AG11" s="29">
        <v>2847</v>
      </c>
      <c r="AH11" s="29">
        <v>104559</v>
      </c>
      <c r="AI11" s="29">
        <v>61932</v>
      </c>
      <c r="AJ11" s="30">
        <f t="shared" si="4"/>
        <v>595213</v>
      </c>
      <c r="AK11" s="31">
        <v>208067</v>
      </c>
      <c r="AL11" s="31">
        <v>0</v>
      </c>
      <c r="AM11" s="32">
        <f t="shared" si="5"/>
        <v>208067</v>
      </c>
      <c r="AN11" s="32">
        <f t="shared" si="6"/>
        <v>803280</v>
      </c>
      <c r="AO11" s="37"/>
      <c r="AP11" s="37"/>
      <c r="AQ11" s="35"/>
    </row>
    <row r="12" spans="1:43" x14ac:dyDescent="0.2">
      <c r="A12" s="18" t="s">
        <v>49</v>
      </c>
      <c r="B12" s="18" t="s">
        <v>43</v>
      </c>
      <c r="C12" s="18" t="s">
        <v>34</v>
      </c>
      <c r="D12" s="20">
        <v>1</v>
      </c>
      <c r="E12" s="21">
        <v>1</v>
      </c>
      <c r="F12" s="20">
        <v>6</v>
      </c>
      <c r="G12" s="21">
        <v>6</v>
      </c>
      <c r="H12" s="20">
        <v>9</v>
      </c>
      <c r="I12" s="21">
        <v>9</v>
      </c>
      <c r="J12" s="20">
        <v>10</v>
      </c>
      <c r="K12" s="21">
        <v>9.4</v>
      </c>
      <c r="L12" s="20">
        <v>2</v>
      </c>
      <c r="M12" s="21">
        <v>2</v>
      </c>
      <c r="N12" s="20"/>
      <c r="O12" s="21"/>
      <c r="P12" s="22">
        <f t="shared" si="0"/>
        <v>28</v>
      </c>
      <c r="Q12" s="23">
        <f t="shared" si="0"/>
        <v>27.4</v>
      </c>
      <c r="R12" s="20"/>
      <c r="S12" s="21"/>
      <c r="T12" s="20"/>
      <c r="U12" s="21"/>
      <c r="V12" s="20">
        <v>1</v>
      </c>
      <c r="W12" s="21">
        <v>0.4</v>
      </c>
      <c r="X12" s="20"/>
      <c r="Y12" s="21"/>
      <c r="Z12" s="24">
        <f t="shared" si="1"/>
        <v>1</v>
      </c>
      <c r="AA12" s="25">
        <f t="shared" si="2"/>
        <v>0.4</v>
      </c>
      <c r="AB12" s="26">
        <f t="shared" si="3"/>
        <v>29</v>
      </c>
      <c r="AC12" s="27">
        <f t="shared" si="3"/>
        <v>27.799999999999997</v>
      </c>
      <c r="AD12" s="28">
        <v>103113.84</v>
      </c>
      <c r="AE12" s="29"/>
      <c r="AF12" s="29"/>
      <c r="AG12" s="29"/>
      <c r="AH12" s="29">
        <v>20318.89</v>
      </c>
      <c r="AI12" s="29">
        <v>9267.73</v>
      </c>
      <c r="AJ12" s="30">
        <f t="shared" si="4"/>
        <v>132700.46</v>
      </c>
      <c r="AK12" s="31">
        <v>0</v>
      </c>
      <c r="AL12" s="31"/>
      <c r="AM12" s="32">
        <f t="shared" si="5"/>
        <v>0</v>
      </c>
      <c r="AN12" s="32">
        <f t="shared" si="6"/>
        <v>132700.46</v>
      </c>
      <c r="AO12" s="37"/>
      <c r="AP12" s="38"/>
      <c r="AQ12" s="35"/>
    </row>
    <row r="13" spans="1:43"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3"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3"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3"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R1:IV1048576 AP1:AQ3 AP13:AQ65536 AO4 AQ4:AQ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February 2013</vt:lpstr>
      <vt:lpstr>'February 2013'!Print_Area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