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q1\Documents\CHPQA\CHPFocus\PES\"/>
    </mc:Choice>
  </mc:AlternateContent>
  <workbookProtection workbookAlgorithmName="SHA-512" workbookHashValue="sNMlZpx7jHa1aWLGDSu6E6VQX5KgoyUiJ91f1SezFPwExhwb5E9MtoCbN6Xyh9Fdzldvgz31net8wVoB0XoC7g==" workbookSaltValue="jxSINqD1nHrCC6V/8xs89A==" workbookSpinCount="100000" lockStructure="1" lockWindows="1"/>
  <bookViews>
    <workbookView xWindow="0" yWindow="0" windowWidth="19170" windowHeight="3540"/>
  </bookViews>
  <sheets>
    <sheet name="PES Calculation" sheetId="13" r:id="rId1"/>
    <sheet name="Data" sheetId="14" state="hidden" r:id="rId2"/>
  </sheets>
  <definedNames>
    <definedName name="Selection">Data!#REF!</definedName>
  </definedNames>
  <calcPr calcId="152511"/>
</workbook>
</file>

<file path=xl/calcChain.xml><?xml version="1.0" encoding="utf-8"?>
<calcChain xmlns="http://schemas.openxmlformats.org/spreadsheetml/2006/main">
  <c r="D15" i="13" l="1"/>
  <c r="D16" i="13" l="1"/>
  <c r="D31" i="14" l="1"/>
  <c r="C31" i="14" s="1"/>
  <c r="B32" i="14"/>
  <c r="A32" i="14" s="1"/>
  <c r="D25" i="13"/>
  <c r="D26" i="13"/>
  <c r="D27" i="13" l="1"/>
  <c r="C32" i="14"/>
  <c r="D32" i="14"/>
  <c r="D33" i="14" l="1"/>
  <c r="B49" i="14" l="1"/>
  <c r="C49" i="14" s="1"/>
  <c r="B48" i="14"/>
  <c r="C48" i="14" s="1"/>
  <c r="B47" i="14"/>
  <c r="C47" i="14" s="1"/>
  <c r="B46" i="14"/>
  <c r="C46" i="14" s="1"/>
  <c r="B45" i="14"/>
  <c r="C45" i="14" s="1"/>
  <c r="B44" i="14"/>
  <c r="C44" i="14" s="1"/>
  <c r="B43" i="14"/>
  <c r="C43" i="14" s="1"/>
  <c r="B42" i="14"/>
  <c r="C42" i="14" s="1"/>
  <c r="B41" i="14"/>
  <c r="C41" i="14" s="1"/>
  <c r="B40" i="14"/>
  <c r="C40" i="14" s="1"/>
  <c r="B39" i="14"/>
  <c r="C39" i="14" s="1"/>
  <c r="B38" i="14"/>
  <c r="C38" i="14" s="1"/>
  <c r="B37" i="14"/>
  <c r="C37" i="14" s="1"/>
  <c r="B36" i="14"/>
  <c r="C36" i="14" s="1"/>
  <c r="D55" i="14" l="1"/>
  <c r="D49" i="14"/>
  <c r="D36" i="14"/>
  <c r="D42" i="14"/>
  <c r="D41" i="14"/>
  <c r="D39" i="14"/>
  <c r="D48" i="14"/>
  <c r="D40" i="14"/>
  <c r="D45" i="14"/>
  <c r="D43" i="14"/>
  <c r="D46" i="14"/>
  <c r="D38" i="14"/>
  <c r="D37" i="14"/>
  <c r="D47" i="14"/>
  <c r="D44" i="14"/>
  <c r="D51" i="14" l="1"/>
  <c r="D53" i="14" s="1"/>
  <c r="D54" i="14" s="1"/>
  <c r="D50" i="14"/>
  <c r="D28" i="13" l="1"/>
</calcChain>
</file>

<file path=xl/sharedStrings.xml><?xml version="1.0" encoding="utf-8"?>
<sst xmlns="http://schemas.openxmlformats.org/spreadsheetml/2006/main" count="114" uniqueCount="87">
  <si>
    <t>Grid Connection</t>
  </si>
  <si>
    <t>On-site electricity use</t>
  </si>
  <si>
    <t>100-200kV</t>
  </si>
  <si>
    <t>50-100kV</t>
  </si>
  <si>
    <t>&lt;0.4kV</t>
  </si>
  <si>
    <t>Electricity exported to grid</t>
  </si>
  <si>
    <t>Electricity consumed on site</t>
  </si>
  <si>
    <t>Fuel Type</t>
  </si>
  <si>
    <t>Steam/HW</t>
  </si>
  <si>
    <t>Direct EG</t>
  </si>
  <si>
    <t>Electricity Ref values</t>
  </si>
  <si>
    <t>Heat Ref values</t>
  </si>
  <si>
    <t>Look-up data</t>
  </si>
  <si>
    <t>Total fuel input</t>
  </si>
  <si>
    <t>Total power output</t>
  </si>
  <si>
    <t>Qualifying heat output</t>
  </si>
  <si>
    <t>factor</t>
  </si>
  <si>
    <t>Grid connection</t>
  </si>
  <si>
    <t>Is the scheme connected to the grid</t>
  </si>
  <si>
    <t>Yes</t>
  </si>
  <si>
    <t>Primary fuel</t>
  </si>
  <si>
    <t>=</t>
  </si>
  <si>
    <t xml:space="preserve">PES </t>
  </si>
  <si>
    <t>Fuel mix (based on user input)</t>
  </si>
  <si>
    <t>% (total should be 100%)</t>
  </si>
  <si>
    <r>
      <rPr>
        <b/>
        <sz val="10"/>
        <color rgb="FF0000FF"/>
        <rFont val="Arial"/>
        <family val="2"/>
      </rPr>
      <t>Scheme performance data</t>
    </r>
    <r>
      <rPr>
        <b/>
        <sz val="10"/>
        <rFont val="Arial"/>
        <family val="2"/>
      </rPr>
      <t>: Please enter relevant data (from certificate) in green boxes</t>
    </r>
  </si>
  <si>
    <r>
      <rPr>
        <b/>
        <sz val="10"/>
        <color rgb="FF0000FF"/>
        <rFont val="Arial"/>
        <family val="2"/>
      </rPr>
      <t>Fuel data</t>
    </r>
    <r>
      <rPr>
        <b/>
        <sz val="10"/>
        <rFont val="Arial"/>
        <family val="2"/>
      </rPr>
      <t>: Please make selection of fuel type and % below in green boxes</t>
    </r>
  </si>
  <si>
    <r>
      <rPr>
        <b/>
        <sz val="10"/>
        <color rgb="FF0000FF"/>
        <rFont val="Arial"/>
        <family val="2"/>
      </rPr>
      <t>Grid connection</t>
    </r>
    <r>
      <rPr>
        <sz val="10"/>
        <rFont val="Arial"/>
        <family val="2"/>
      </rPr>
      <t>: Please enter data below in green boxes</t>
    </r>
  </si>
  <si>
    <r>
      <rPr>
        <b/>
        <sz val="10"/>
        <color rgb="FF0000FF"/>
        <rFont val="Arial"/>
        <family val="2"/>
      </rPr>
      <t>Scheme details</t>
    </r>
    <r>
      <rPr>
        <sz val="10"/>
        <rFont val="Arial"/>
        <family val="2"/>
      </rPr>
      <t>: Please enter data in green cells</t>
    </r>
  </si>
  <si>
    <t>Total power capacity</t>
  </si>
  <si>
    <t>MW</t>
  </si>
  <si>
    <t>0.4-12kV</t>
  </si>
  <si>
    <t>12-50kV</t>
  </si>
  <si>
    <t>200-345kV</t>
  </si>
  <si>
    <t>&gt;345kV</t>
  </si>
  <si>
    <t>COMMISSION DELEGATED REGULATION (EU) 2015/2402 of 12 October 2015 reviewing harmonised efficiency reference values for separate production of electricity and heat in application of Directive 2012/27/EU of the European Parliament and of the Council and repealing Commission Implementing Decision 2011/877/EU.  http://eur-lex.europa.eu/legal-content/EN/TXT/PDF/?uri=CELEX:32015R2402&amp;from=EN</t>
  </si>
  <si>
    <t>NCV/GCV</t>
  </si>
  <si>
    <t>Weigted average reference heat efficiency (Net CV)</t>
  </si>
  <si>
    <t>Weighted average reference power efficiency (Net CV)</t>
  </si>
  <si>
    <t>Aggregate Grid CF</t>
  </si>
  <si>
    <t>Selected</t>
  </si>
  <si>
    <t>%</t>
  </si>
  <si>
    <t>Fuel Code</t>
  </si>
  <si>
    <t>S1</t>
  </si>
  <si>
    <t>S2</t>
  </si>
  <si>
    <t>S3</t>
  </si>
  <si>
    <t>S4</t>
  </si>
  <si>
    <t>S5</t>
  </si>
  <si>
    <t>S6</t>
  </si>
  <si>
    <t>L7</t>
  </si>
  <si>
    <t>L8</t>
  </si>
  <si>
    <t>L9</t>
  </si>
  <si>
    <t>G10</t>
  </si>
  <si>
    <t>G11</t>
  </si>
  <si>
    <t>G12</t>
  </si>
  <si>
    <t>G13</t>
  </si>
  <si>
    <t>O14</t>
  </si>
  <si>
    <t>Catno</t>
  </si>
  <si>
    <t>COMMISSION DELEGATED REGULATION (EU) 2015/2402 of 12 October 2015 reviewing harmonised efficiency reference values for separate production of electricity and heat in application of Directive 2012/27/EU of the European Parliament and of the Council and rep</t>
  </si>
  <si>
    <t>Avg UK Temp Deg C</t>
  </si>
  <si>
    <t>Power Efficiency (GCV)</t>
  </si>
  <si>
    <t>Heat Efficiency (GCV)</t>
  </si>
  <si>
    <t>Overall Efficiency (GCV)</t>
  </si>
  <si>
    <t>Temp corrected average reference power efficiency (Net CV)</t>
  </si>
  <si>
    <t>Temp and Grid Connection corrected average reference power efficiency (Net CV)</t>
  </si>
  <si>
    <t>GCV</t>
  </si>
  <si>
    <t>NCV</t>
  </si>
  <si>
    <t>Enter type and % of fuel on a GCV basis</t>
  </si>
  <si>
    <t>MWh GCV</t>
  </si>
  <si>
    <t>S1 Hard coal including anthracite, bituminous coal, sub-bituminous coal, coke, semi-coke, pet coke</t>
  </si>
  <si>
    <t>S2 Lignite, lignite briquettes, shale oil</t>
  </si>
  <si>
    <t>S3 Peat, peat briquettes</t>
  </si>
  <si>
    <t>S4 Dry biomass including wood and other solid biomass including wood pellets and briquettes, dried woodchips, clean and dry waste wood, nut shells and olive and other stones</t>
  </si>
  <si>
    <t>S5 Other solid biomass including all wood not included under S4 and black and brown liquor.</t>
  </si>
  <si>
    <t>S6 Municipal and industrial waste (non-renewable) and renewable/ bio-degradable waste</t>
  </si>
  <si>
    <t>L7 Heavy fuel oil, gas/diesel oil, other oil products</t>
  </si>
  <si>
    <t>L8 Bio-liquids including bio-methanol, bioethanol, bio-butanol, biodiesel and other bio-liquids</t>
  </si>
  <si>
    <t>L9 Waste liquids including biodegradable and non-renewable waste (including tallow, fat and spent grain).</t>
  </si>
  <si>
    <t>G10 Natural gas, LPG, LNG and biomethane</t>
  </si>
  <si>
    <t>G11 Refinery gases hydrogen and synthesis gas</t>
  </si>
  <si>
    <t>G12 Biogas produced from anaerobic digestion, landfill, and sewage treatment</t>
  </si>
  <si>
    <t>G13 Coke oven gas, blast furnace gas, mining gas, and other recovered gases (excluding refinery gas)</t>
  </si>
  <si>
    <t>O14 Waste heat (including high temperature process exhaust gases, product from exothermic chemical reactions)</t>
  </si>
  <si>
    <t>S</t>
  </si>
  <si>
    <t>Secondary fuel</t>
  </si>
  <si>
    <t>Tertiary fuel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</si>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</sst>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%"/>
    <numFmt numFmtId="167" formatCode="0.00000000000000%"/>
    <numFmt numFmtId="168" formatCode="#,##0.00_ ;\-#,##0.00\ "/>
    <numFmt numFmtId="169" formatCode="0.00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0"/>
      <color rgb="FF0000FF"/>
      <name val="Arial"/>
      <family val="2"/>
    </font>
    <font>
      <sz val="10"/>
      <name val="Arial"/>
    </font>
    <font>
      <u/>
      <sz val="10"/>
      <color theme="10"/>
      <name val="Arial"/>
    </font>
    <font>
      <b/>
      <sz val="1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0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11" xfId="0" applyBorder="1" applyProtection="1"/>
    <xf numFmtId="0" fontId="0" fillId="0" borderId="0" xfId="0" applyBorder="1" applyProtection="1"/>
    <xf numFmtId="0" fontId="2" fillId="0" borderId="0" xfId="1" applyFont="1" applyBorder="1" applyProtection="1"/>
    <xf numFmtId="0" fontId="2" fillId="0" borderId="0" xfId="1" applyFont="1" applyBorder="1" applyAlignment="1" applyProtection="1">
      <alignment horizontal="left"/>
    </xf>
    <xf numFmtId="0" fontId="2" fillId="0" borderId="0" xfId="0" applyFont="1" applyBorder="1" applyProtection="1"/>
    <xf numFmtId="0" fontId="1" fillId="0" borderId="0" xfId="0" applyFont="1" applyBorder="1" applyProtection="1"/>
    <xf numFmtId="0" fontId="0" fillId="0" borderId="0" xfId="0" applyProtection="1"/>
    <xf numFmtId="0" fontId="0" fillId="0" borderId="0" xfId="0" applyBorder="1" applyProtection="1"/>
    <xf numFmtId="0" fontId="1" fillId="0" borderId="6" xfId="0" applyFont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6" fillId="0" borderId="0" xfId="0" applyFont="1" applyAlignment="1" applyProtection="1">
      <alignment horizontal="center" vertical="center"/>
    </xf>
    <xf numFmtId="0" fontId="1" fillId="0" borderId="7" xfId="0" applyFont="1" applyBorder="1" applyProtection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0" fillId="0" borderId="0" xfId="0" applyNumberFormat="1" applyProtection="1"/>
    <xf numFmtId="0" fontId="0" fillId="0" borderId="0" xfId="0" applyFill="1" applyBorder="1" applyProtection="1"/>
    <xf numFmtId="0" fontId="6" fillId="0" borderId="0" xfId="0" applyFont="1" applyBorder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9" xfId="0" applyFont="1" applyBorder="1" applyProtection="1"/>
    <xf numFmtId="0" fontId="3" fillId="0" borderId="3" xfId="0" applyFont="1" applyFill="1" applyBorder="1" applyProtection="1"/>
    <xf numFmtId="0" fontId="1" fillId="0" borderId="10" xfId="0" applyFont="1" applyFill="1" applyBorder="1" applyProtection="1"/>
    <xf numFmtId="165" fontId="6" fillId="0" borderId="0" xfId="0" applyNumberFormat="1" applyFont="1" applyBorder="1" applyAlignment="1" applyProtection="1">
      <alignment horizontal="center" vertical="center"/>
    </xf>
    <xf numFmtId="0" fontId="1" fillId="3" borderId="21" xfId="1" applyFont="1" applyFill="1" applyBorder="1" applyAlignment="1" applyProtection="1">
      <alignment horizontal="left"/>
    </xf>
    <xf numFmtId="0" fontId="1" fillId="3" borderId="19" xfId="1" applyFont="1" applyFill="1" applyBorder="1" applyAlignment="1" applyProtection="1">
      <alignment horizontal="left"/>
    </xf>
    <xf numFmtId="0" fontId="1" fillId="3" borderId="13" xfId="1" applyFont="1" applyFill="1" applyBorder="1" applyProtection="1"/>
    <xf numFmtId="0" fontId="1" fillId="3" borderId="13" xfId="1" applyFont="1" applyFill="1" applyBorder="1" applyAlignment="1" applyProtection="1">
      <alignment horizontal="left"/>
    </xf>
    <xf numFmtId="0" fontId="1" fillId="3" borderId="17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3" borderId="16" xfId="0" applyFill="1" applyBorder="1" applyProtection="1"/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3" xfId="0" applyFont="1" applyFill="1" applyBorder="1"/>
    <xf numFmtId="0" fontId="3" fillId="3" borderId="13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 applyProtection="1">
      <alignment horizontal="center"/>
    </xf>
    <xf numFmtId="9" fontId="0" fillId="0" borderId="0" xfId="0" applyNumberFormat="1" applyFill="1" applyBorder="1" applyAlignment="1" applyProtection="1">
      <alignment horizontal="center"/>
    </xf>
    <xf numFmtId="10" fontId="0" fillId="0" borderId="0" xfId="0" applyNumberForma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0" fillId="4" borderId="0" xfId="0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0" fillId="4" borderId="0" xfId="0" applyFill="1" applyBorder="1" applyProtection="1"/>
    <xf numFmtId="0" fontId="3" fillId="0" borderId="0" xfId="0" applyFont="1" applyFill="1" applyBorder="1" applyProtection="1"/>
    <xf numFmtId="0" fontId="7" fillId="5" borderId="8" xfId="0" applyFont="1" applyFill="1" applyBorder="1" applyAlignment="1" applyProtection="1">
      <alignment horizontal="left"/>
    </xf>
    <xf numFmtId="0" fontId="7" fillId="5" borderId="6" xfId="0" applyFont="1" applyFill="1" applyBorder="1" applyAlignment="1" applyProtection="1">
      <alignment horizontal="left"/>
    </xf>
    <xf numFmtId="0" fontId="7" fillId="5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10" fontId="7" fillId="0" borderId="0" xfId="2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8" xfId="0" applyFill="1" applyBorder="1" applyProtection="1"/>
    <xf numFmtId="0" fontId="0" fillId="0" borderId="1" xfId="0" applyBorder="1" applyProtection="1"/>
    <xf numFmtId="0" fontId="0" fillId="0" borderId="6" xfId="0" applyFill="1" applyBorder="1" applyProtection="1"/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right"/>
    </xf>
    <xf numFmtId="0" fontId="0" fillId="0" borderId="6" xfId="0" applyFill="1" applyBorder="1" applyAlignment="1" applyProtection="1">
      <alignment horizontal="right"/>
    </xf>
    <xf numFmtId="0" fontId="0" fillId="0" borderId="10" xfId="0" applyFill="1" applyBorder="1" applyProtection="1"/>
    <xf numFmtId="0" fontId="0" fillId="0" borderId="2" xfId="0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>
      <alignment vertical="center"/>
    </xf>
    <xf numFmtId="165" fontId="0" fillId="0" borderId="0" xfId="0" applyNumberForma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5" xfId="0" applyFont="1" applyBorder="1" applyProtection="1"/>
    <xf numFmtId="0" fontId="0" fillId="0" borderId="0" xfId="0" applyFill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6" borderId="5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1" fillId="0" borderId="0" xfId="0" applyFont="1"/>
    <xf numFmtId="0" fontId="0" fillId="3" borderId="26" xfId="0" applyFill="1" applyBorder="1" applyAlignment="1" applyProtection="1">
      <alignment horizontal="center" wrapText="1"/>
    </xf>
    <xf numFmtId="0" fontId="0" fillId="3" borderId="22" xfId="0" applyFill="1" applyBorder="1" applyAlignment="1" applyProtection="1">
      <alignment horizontal="center" wrapText="1"/>
    </xf>
    <xf numFmtId="0" fontId="1" fillId="0" borderId="0" xfId="1" applyFont="1" applyFill="1" applyBorder="1" applyAlignment="1" applyProtection="1">
      <alignment horizontal="right"/>
    </xf>
    <xf numFmtId="9" fontId="0" fillId="0" borderId="0" xfId="2" applyFont="1" applyFill="1" applyBorder="1" applyAlignment="1" applyProtection="1"/>
    <xf numFmtId="0" fontId="0" fillId="0" borderId="0" xfId="0" applyAlignment="1">
      <alignment horizontal="left"/>
    </xf>
    <xf numFmtId="0" fontId="3" fillId="0" borderId="0" xfId="1" applyFont="1" applyFill="1" applyBorder="1" applyAlignment="1" applyProtection="1">
      <alignment horizontal="right"/>
    </xf>
    <xf numFmtId="0" fontId="1" fillId="3" borderId="19" xfId="1" applyFont="1" applyFill="1" applyBorder="1" applyAlignment="1" applyProtection="1">
      <alignment horizontal="center"/>
    </xf>
    <xf numFmtId="0" fontId="1" fillId="3" borderId="13" xfId="1" applyFont="1" applyFill="1" applyBorder="1" applyAlignment="1" applyProtection="1">
      <alignment horizontal="center"/>
    </xf>
    <xf numFmtId="0" fontId="1" fillId="3" borderId="17" xfId="1" applyFont="1" applyFill="1" applyBorder="1" applyAlignment="1" applyProtection="1">
      <alignment horizontal="center"/>
    </xf>
    <xf numFmtId="0" fontId="3" fillId="3" borderId="29" xfId="0" applyFont="1" applyFill="1" applyBorder="1"/>
    <xf numFmtId="0" fontId="3" fillId="3" borderId="8" xfId="0" applyFont="1" applyFill="1" applyBorder="1" applyProtection="1"/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Protection="1"/>
    <xf numFmtId="0" fontId="3" fillId="3" borderId="10" xfId="0" applyFont="1" applyFill="1" applyBorder="1"/>
    <xf numFmtId="10" fontId="0" fillId="3" borderId="16" xfId="2" applyNumberFormat="1" applyFont="1" applyFill="1" applyBorder="1" applyAlignment="1"/>
    <xf numFmtId="10" fontId="0" fillId="3" borderId="14" xfId="2" applyNumberFormat="1" applyFont="1" applyFill="1" applyBorder="1" applyAlignment="1"/>
    <xf numFmtId="10" fontId="0" fillId="3" borderId="30" xfId="2" applyNumberFormat="1" applyFont="1" applyFill="1" applyBorder="1" applyAlignment="1"/>
    <xf numFmtId="166" fontId="0" fillId="3" borderId="9" xfId="2" applyNumberFormat="1" applyFont="1" applyFill="1" applyBorder="1" applyAlignment="1" applyProtection="1"/>
    <xf numFmtId="10" fontId="0" fillId="3" borderId="31" xfId="2" applyNumberFormat="1" applyFont="1" applyFill="1" applyBorder="1" applyAlignment="1" applyProtection="1"/>
    <xf numFmtId="166" fontId="0" fillId="3" borderId="7" xfId="2" applyNumberFormat="1" applyFont="1" applyFill="1" applyBorder="1" applyAlignment="1" applyProtection="1">
      <protection locked="0"/>
    </xf>
    <xf numFmtId="10" fontId="0" fillId="3" borderId="32" xfId="2" applyNumberFormat="1" applyFont="1" applyFill="1" applyBorder="1" applyAlignment="1" applyProtection="1">
      <protection locked="0"/>
    </xf>
    <xf numFmtId="168" fontId="0" fillId="3" borderId="7" xfId="8" applyNumberFormat="1" applyFont="1" applyFill="1" applyBorder="1" applyAlignment="1" applyProtection="1">
      <alignment vertical="center"/>
    </xf>
    <xf numFmtId="168" fontId="0" fillId="3" borderId="32" xfId="8" applyNumberFormat="1" applyFont="1" applyFill="1" applyBorder="1" applyAlignment="1" applyProtection="1">
      <alignment vertical="center"/>
    </xf>
    <xf numFmtId="165" fontId="0" fillId="3" borderId="11" xfId="0" applyNumberFormat="1" applyFill="1" applyBorder="1" applyAlignment="1" applyProtection="1"/>
    <xf numFmtId="165" fontId="1" fillId="3" borderId="33" xfId="0" applyNumberFormat="1" applyFont="1" applyFill="1" applyBorder="1" applyAlignment="1" applyProtection="1"/>
    <xf numFmtId="9" fontId="0" fillId="3" borderId="12" xfId="2" applyFont="1" applyFill="1" applyBorder="1" applyAlignment="1"/>
    <xf numFmtId="166" fontId="0" fillId="3" borderId="12" xfId="2" applyNumberFormat="1" applyFont="1" applyFill="1" applyBorder="1" applyAlignment="1">
      <alignment vertical="center"/>
    </xf>
    <xf numFmtId="9" fontId="0" fillId="3" borderId="12" xfId="2" applyFont="1" applyFill="1" applyBorder="1" applyAlignment="1" applyProtection="1"/>
    <xf numFmtId="166" fontId="0" fillId="3" borderId="12" xfId="2" applyNumberFormat="1" applyFont="1" applyFill="1" applyBorder="1" applyAlignment="1" applyProtection="1"/>
    <xf numFmtId="169" fontId="0" fillId="3" borderId="14" xfId="0" applyNumberFormat="1" applyFill="1" applyBorder="1" applyAlignment="1" applyProtection="1"/>
    <xf numFmtId="169" fontId="0" fillId="3" borderId="25" xfId="0" applyNumberFormat="1" applyFill="1" applyBorder="1" applyAlignment="1" applyProtection="1"/>
    <xf numFmtId="169" fontId="0" fillId="3" borderId="20" xfId="0" applyNumberFormat="1" applyFill="1" applyBorder="1" applyAlignment="1" applyProtection="1"/>
    <xf numFmtId="169" fontId="0" fillId="3" borderId="12" xfId="0" applyNumberFormat="1" applyFill="1" applyBorder="1" applyAlignment="1" applyProtection="1"/>
    <xf numFmtId="169" fontId="0" fillId="3" borderId="24" xfId="0" applyNumberFormat="1" applyFill="1" applyBorder="1" applyAlignment="1" applyProtection="1"/>
    <xf numFmtId="169" fontId="0" fillId="3" borderId="18" xfId="0" applyNumberFormat="1" applyFill="1" applyBorder="1" applyAlignment="1" applyProtection="1"/>
    <xf numFmtId="10" fontId="7" fillId="5" borderId="9" xfId="2" applyNumberFormat="1" applyFont="1" applyFill="1" applyBorder="1" applyAlignment="1" applyProtection="1">
      <alignment horizontal="left"/>
    </xf>
    <xf numFmtId="10" fontId="7" fillId="5" borderId="7" xfId="2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right"/>
    </xf>
    <xf numFmtId="9" fontId="3" fillId="0" borderId="7" xfId="0" applyNumberFormat="1" applyFont="1" applyBorder="1" applyAlignment="1" applyProtection="1">
      <alignment horizontal="right"/>
    </xf>
    <xf numFmtId="9" fontId="0" fillId="0" borderId="7" xfId="0" applyNumberFormat="1" applyFill="1" applyBorder="1" applyProtection="1"/>
    <xf numFmtId="0" fontId="3" fillId="3" borderId="34" xfId="0" applyFont="1" applyFill="1" applyBorder="1" applyProtection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9" fontId="0" fillId="2" borderId="7" xfId="0" applyNumberFormat="1" applyFill="1" applyBorder="1" applyProtection="1">
      <protection locked="0"/>
    </xf>
    <xf numFmtId="9" fontId="0" fillId="2" borderId="0" xfId="0" applyNumberForma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left" vertical="center"/>
    </xf>
    <xf numFmtId="0" fontId="7" fillId="5" borderId="1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10" fontId="7" fillId="5" borderId="7" xfId="2" applyNumberFormat="1" applyFont="1" applyFill="1" applyBorder="1" applyAlignment="1" applyProtection="1">
      <alignment horizontal="left" vertical="center"/>
    </xf>
    <xf numFmtId="10" fontId="7" fillId="5" borderId="11" xfId="2" applyNumberFormat="1" applyFont="1" applyFill="1" applyBorder="1" applyAlignment="1" applyProtection="1">
      <alignment horizontal="left" vertical="center"/>
    </xf>
    <xf numFmtId="0" fontId="10" fillId="3" borderId="3" xfId="9" applyFill="1" applyBorder="1" applyAlignment="1" applyProtection="1"/>
    <xf numFmtId="0" fontId="10" fillId="3" borderId="4" xfId="9" applyFill="1" applyBorder="1" applyAlignment="1" applyProtection="1"/>
    <xf numFmtId="0" fontId="10" fillId="3" borderId="5" xfId="9" applyFill="1" applyBorder="1" applyAlignment="1" applyProtection="1"/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10" fillId="3" borderId="15" xfId="9" applyFill="1" applyBorder="1" applyAlignment="1" applyProtection="1"/>
    <xf numFmtId="0" fontId="3" fillId="3" borderId="23" xfId="0" applyFont="1" applyFill="1" applyBorder="1" applyAlignment="1" applyProtection="1"/>
  </cellXfs>
  <cellStyles count="10">
    <cellStyle name="Comma" xfId="8" builtinId="3"/>
    <cellStyle name="Comma 2" xfId="5"/>
    <cellStyle name="Comma 3" xfId="3"/>
    <cellStyle name="Hyperlink" xfId="9" builtinId="8"/>
    <cellStyle name="Normal" xfId="0" builtinId="0"/>
    <cellStyle name="Normal 2" xfId="1"/>
    <cellStyle name="Normal 2 2" xfId="4"/>
    <cellStyle name="Percent" xfId="2" builtinId="5"/>
    <cellStyle name="Percent 2" xfId="6"/>
    <cellStyle name="Percent 3" xfId="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ur-lex.europa.eu/legal-content/EN/TXT/PDF/?uri=CELEX:32015R2402&amp;from=EN" TargetMode="External"/><Relationship Id="rId1" Type="http://schemas.openxmlformats.org/officeDocument/2006/relationships/hyperlink" Target="http://eur-lex.europa.eu/legal-content/EN/TXT/PDF/?uri=CELEX:32015R2402&amp;from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76"/>
  <sheetViews>
    <sheetView windowProtection="1" showGridLines="0" tabSelected="1" zoomScale="86" zoomScaleNormal="86" workbookViewId="0">
      <selection activeCell="C15" sqref="C15"/>
    </sheetView>
  </sheetViews>
  <sheetFormatPr defaultRowHeight="12.75" x14ac:dyDescent="0.2"/>
  <cols>
    <col min="1" max="1" width="2.42578125" style="12" customWidth="1"/>
    <col min="2" max="2" width="56" style="12" customWidth="1"/>
    <col min="3" max="3" width="29.28515625" style="12" customWidth="1"/>
    <col min="4" max="4" width="21.85546875" style="1" customWidth="1"/>
    <col min="5" max="5" width="8.5703125" style="12" customWidth="1"/>
    <col min="6" max="6" width="49.42578125" style="1" customWidth="1"/>
    <col min="7" max="7" width="16.7109375" style="1" customWidth="1"/>
    <col min="8" max="8" width="24.85546875" style="1" customWidth="1"/>
    <col min="9" max="9" width="23" style="1" customWidth="1"/>
    <col min="10" max="10" width="25.85546875" style="1" customWidth="1"/>
    <col min="11" max="11" width="11.7109375" style="1" customWidth="1"/>
    <col min="12" max="12" width="4.85546875" style="1" customWidth="1"/>
    <col min="13" max="13" width="47.42578125" style="1" customWidth="1"/>
    <col min="14" max="14" width="16.28515625" style="1" customWidth="1"/>
    <col min="15" max="15" width="17.5703125" style="1" customWidth="1"/>
    <col min="16" max="16" width="18.85546875" style="1" customWidth="1"/>
    <col min="17" max="17" width="14" style="1" customWidth="1"/>
    <col min="18" max="19" width="11.7109375" style="1" customWidth="1"/>
    <col min="20" max="20" width="9.28515625" style="1" customWidth="1"/>
    <col min="21" max="16384" width="9.140625" style="1"/>
  </cols>
  <sheetData>
    <row r="1" spans="2:18" s="12" customFormat="1" ht="13.5" thickBot="1" x14ac:dyDescent="0.25"/>
    <row r="2" spans="2:18" s="12" customFormat="1" ht="13.5" thickBot="1" x14ac:dyDescent="0.25">
      <c r="B2" s="76" t="s">
        <v>28</v>
      </c>
      <c r="C2" s="2"/>
      <c r="D2" s="3"/>
    </row>
    <row r="3" spans="2:18" s="12" customFormat="1" ht="12" customHeight="1" thickBot="1" x14ac:dyDescent="0.25">
      <c r="B3" s="76" t="s">
        <v>29</v>
      </c>
      <c r="C3" s="131"/>
      <c r="D3" s="80" t="s">
        <v>30</v>
      </c>
    </row>
    <row r="4" spans="2:18" s="12" customFormat="1" ht="13.5" thickBot="1" x14ac:dyDescent="0.25"/>
    <row r="5" spans="2:18" s="12" customFormat="1" ht="13.5" thickBot="1" x14ac:dyDescent="0.25">
      <c r="B5" s="55" t="s">
        <v>25</v>
      </c>
      <c r="C5" s="56"/>
      <c r="D5" s="4"/>
    </row>
    <row r="6" spans="2:18" s="12" customFormat="1" x14ac:dyDescent="0.2">
      <c r="B6" s="24" t="s">
        <v>13</v>
      </c>
      <c r="C6" s="132">
        <v>4</v>
      </c>
      <c r="D6" s="27" t="s">
        <v>68</v>
      </c>
    </row>
    <row r="7" spans="2:18" s="12" customFormat="1" x14ac:dyDescent="0.2">
      <c r="B7" s="14" t="s">
        <v>14</v>
      </c>
      <c r="C7" s="133">
        <v>2</v>
      </c>
      <c r="D7" s="18" t="s">
        <v>68</v>
      </c>
      <c r="M7" s="46"/>
      <c r="N7" s="47"/>
      <c r="O7" s="48"/>
      <c r="P7" s="48"/>
      <c r="Q7" s="48"/>
    </row>
    <row r="8" spans="2:18" s="12" customFormat="1" ht="13.5" thickBot="1" x14ac:dyDescent="0.25">
      <c r="B8" s="25" t="s">
        <v>15</v>
      </c>
      <c r="C8" s="134">
        <v>1</v>
      </c>
      <c r="D8" s="26" t="s">
        <v>68</v>
      </c>
      <c r="M8" s="49"/>
      <c r="N8" s="46"/>
      <c r="O8" s="46"/>
      <c r="P8" s="46"/>
      <c r="Q8" s="46"/>
    </row>
    <row r="9" spans="2:18" s="12" customFormat="1" ht="13.5" customHeight="1" thickBot="1" x14ac:dyDescent="0.25">
      <c r="M9" s="81"/>
      <c r="N9" s="46"/>
      <c r="O9" s="46"/>
      <c r="P9" s="46"/>
      <c r="Q9" s="46"/>
      <c r="R9" s="82"/>
    </row>
    <row r="10" spans="2:18" s="1" customFormat="1" ht="13.5" thickBot="1" x14ac:dyDescent="0.25">
      <c r="B10" s="28" t="s">
        <v>26</v>
      </c>
      <c r="C10" s="2"/>
      <c r="D10" s="3"/>
      <c r="E10" s="12"/>
      <c r="M10" s="81"/>
      <c r="N10" s="46"/>
      <c r="O10" s="46"/>
      <c r="P10" s="46"/>
      <c r="Q10" s="46"/>
      <c r="R10" s="82"/>
    </row>
    <row r="11" spans="2:18" s="1" customFormat="1" x14ac:dyDescent="0.2">
      <c r="B11" s="68"/>
      <c r="C11" s="69"/>
      <c r="D11" s="4"/>
      <c r="E11" s="12"/>
      <c r="M11" s="81"/>
      <c r="N11" s="48"/>
      <c r="O11" s="37"/>
      <c r="P11" s="37"/>
      <c r="Q11" s="50"/>
      <c r="R11" s="82"/>
    </row>
    <row r="12" spans="2:18" s="1" customFormat="1" ht="12" customHeight="1" x14ac:dyDescent="0.2">
      <c r="B12" s="16" t="s">
        <v>67</v>
      </c>
      <c r="C12" s="71" t="s">
        <v>7</v>
      </c>
      <c r="D12" s="79" t="s">
        <v>24</v>
      </c>
      <c r="E12" s="23"/>
      <c r="M12" s="81"/>
      <c r="N12" s="37"/>
      <c r="O12" s="37"/>
      <c r="P12" s="51"/>
      <c r="Q12" s="50"/>
      <c r="R12" s="82"/>
    </row>
    <row r="13" spans="2:18" s="1" customFormat="1" ht="12.75" customHeight="1" x14ac:dyDescent="0.2">
      <c r="B13" s="72" t="s">
        <v>20</v>
      </c>
      <c r="C13" s="135" t="s">
        <v>73</v>
      </c>
      <c r="D13" s="136">
        <v>0.5</v>
      </c>
      <c r="E13" s="23"/>
      <c r="M13" s="81"/>
      <c r="N13" s="37"/>
      <c r="O13" s="37"/>
      <c r="P13" s="37"/>
      <c r="Q13" s="50"/>
      <c r="R13" s="82"/>
    </row>
    <row r="14" spans="2:18" s="1" customFormat="1" ht="12.75" customHeight="1" x14ac:dyDescent="0.2">
      <c r="B14" s="73" t="s">
        <v>84</v>
      </c>
      <c r="C14" s="135" t="s">
        <v>80</v>
      </c>
      <c r="D14" s="136">
        <v>0.4</v>
      </c>
      <c r="E14" s="23"/>
      <c r="M14" s="81"/>
      <c r="N14" s="37"/>
      <c r="O14" s="37"/>
      <c r="P14" s="37"/>
      <c r="Q14" s="50"/>
      <c r="R14" s="82"/>
    </row>
    <row r="15" spans="2:18" s="1" customFormat="1" ht="12.75" customHeight="1" x14ac:dyDescent="0.2">
      <c r="B15" s="73" t="s">
        <v>85</v>
      </c>
      <c r="C15" s="135" t="s">
        <v>78</v>
      </c>
      <c r="D15" s="129">
        <f>MAX(1-D13-D14,0)</f>
        <v>9.9999999999999978E-2</v>
      </c>
      <c r="E15" s="30"/>
      <c r="M15" s="81"/>
      <c r="N15" s="37"/>
      <c r="O15" s="37"/>
      <c r="P15" s="37"/>
      <c r="Q15" s="50"/>
      <c r="R15" s="82"/>
    </row>
    <row r="16" spans="2:18" s="1" customFormat="1" ht="12.75" customHeight="1" x14ac:dyDescent="0.2">
      <c r="B16" s="73"/>
      <c r="C16" s="127" t="s">
        <v>83</v>
      </c>
      <c r="D16" s="128">
        <f>IF(SUM(D13:D15)=1,SUM(D13:D15),"Error not 100%!")</f>
        <v>1</v>
      </c>
      <c r="E16" s="23"/>
      <c r="M16" s="81"/>
      <c r="N16" s="52"/>
      <c r="O16" s="52"/>
      <c r="P16" s="53"/>
      <c r="Q16" s="50"/>
      <c r="R16" s="82"/>
    </row>
    <row r="17" spans="1:18" ht="12.75" customHeight="1" x14ac:dyDescent="0.2">
      <c r="A17" s="1"/>
      <c r="B17" s="70"/>
      <c r="C17" s="13"/>
      <c r="D17" s="5"/>
      <c r="E17" s="23"/>
      <c r="M17" s="81"/>
      <c r="N17" s="52"/>
      <c r="O17" s="52"/>
      <c r="P17" s="54"/>
      <c r="Q17" s="50"/>
      <c r="R17" s="82"/>
    </row>
    <row r="18" spans="1:18" ht="12.75" customHeight="1" thickBot="1" x14ac:dyDescent="0.25">
      <c r="A18" s="1"/>
      <c r="B18" s="74"/>
      <c r="C18" s="75"/>
      <c r="D18" s="6"/>
      <c r="E18" s="23"/>
      <c r="M18" s="81"/>
      <c r="N18" s="37"/>
      <c r="O18" s="37"/>
      <c r="P18" s="37"/>
      <c r="Q18" s="50"/>
      <c r="R18" s="82"/>
    </row>
    <row r="19" spans="1:18" ht="12.75" customHeight="1" thickBot="1" x14ac:dyDescent="0.25">
      <c r="A19" s="1"/>
      <c r="E19" s="23"/>
      <c r="M19" s="81"/>
      <c r="N19" s="83"/>
      <c r="O19" s="83"/>
      <c r="P19" s="83"/>
      <c r="Q19" s="82"/>
      <c r="R19" s="82"/>
    </row>
    <row r="20" spans="1:18" ht="16.5" customHeight="1" thickBot="1" x14ac:dyDescent="0.45">
      <c r="A20" s="1"/>
      <c r="B20" s="77" t="s">
        <v>27</v>
      </c>
      <c r="C20" s="2"/>
      <c r="D20" s="3"/>
      <c r="E20" s="64"/>
      <c r="M20" s="81"/>
      <c r="N20" s="82"/>
      <c r="O20" s="82"/>
      <c r="P20" s="82"/>
      <c r="Q20" s="82"/>
      <c r="R20" s="82"/>
    </row>
    <row r="21" spans="1:18" ht="12.75" customHeight="1" x14ac:dyDescent="0.4">
      <c r="A21" s="1"/>
      <c r="B21" s="16" t="s">
        <v>1</v>
      </c>
      <c r="C21" s="137">
        <v>1</v>
      </c>
      <c r="D21" s="5"/>
      <c r="E21" s="64"/>
      <c r="M21" s="81"/>
      <c r="N21" s="82"/>
      <c r="O21" s="82"/>
      <c r="P21" s="82"/>
      <c r="Q21" s="82"/>
      <c r="R21" s="82"/>
    </row>
    <row r="22" spans="1:18" ht="11.25" customHeight="1" x14ac:dyDescent="0.2">
      <c r="A22" s="1"/>
      <c r="B22" s="16" t="s">
        <v>18</v>
      </c>
      <c r="C22" s="137" t="s">
        <v>19</v>
      </c>
      <c r="D22" s="5"/>
      <c r="E22" s="65"/>
      <c r="M22" s="81"/>
      <c r="N22" s="82"/>
      <c r="O22" s="82"/>
      <c r="P22" s="82"/>
      <c r="Q22" s="82"/>
      <c r="R22" s="82"/>
    </row>
    <row r="23" spans="1:18" ht="13.5" customHeight="1" thickBot="1" x14ac:dyDescent="0.25">
      <c r="A23" s="1"/>
      <c r="B23" s="29" t="s">
        <v>17</v>
      </c>
      <c r="C23" s="134" t="s">
        <v>2</v>
      </c>
      <c r="D23" s="6"/>
      <c r="E23" s="65"/>
      <c r="L23" s="11"/>
      <c r="M23" s="81"/>
      <c r="N23" s="82"/>
      <c r="O23" s="82"/>
      <c r="P23" s="82"/>
      <c r="Q23" s="82"/>
      <c r="R23" s="82"/>
    </row>
    <row r="24" spans="1:18" s="12" customFormat="1" ht="13.5" customHeight="1" thickBot="1" x14ac:dyDescent="0.25">
      <c r="E24" s="23"/>
      <c r="L24" s="11"/>
      <c r="M24" s="81"/>
      <c r="N24" s="82"/>
      <c r="O24" s="82"/>
      <c r="P24" s="82"/>
      <c r="Q24" s="82"/>
      <c r="R24" s="82"/>
    </row>
    <row r="25" spans="1:18" s="12" customFormat="1" ht="30" customHeight="1" x14ac:dyDescent="0.4">
      <c r="B25" s="61" t="s">
        <v>60</v>
      </c>
      <c r="C25" s="63" t="s">
        <v>21</v>
      </c>
      <c r="D25" s="125">
        <f>C7/C$6</f>
        <v>0.5</v>
      </c>
      <c r="E25" s="23"/>
      <c r="M25" s="81"/>
      <c r="N25" s="82"/>
      <c r="O25" s="82"/>
      <c r="P25" s="82"/>
      <c r="Q25" s="82"/>
      <c r="R25" s="82"/>
    </row>
    <row r="26" spans="1:18" ht="30" customHeight="1" x14ac:dyDescent="0.4">
      <c r="A26" s="1"/>
      <c r="B26" s="62" t="s">
        <v>61</v>
      </c>
      <c r="C26" s="84" t="s">
        <v>21</v>
      </c>
      <c r="D26" s="126">
        <f>C8/C$6</f>
        <v>0.25</v>
      </c>
      <c r="E26" s="23"/>
      <c r="M26" s="81"/>
      <c r="N26" s="82"/>
      <c r="O26" s="82"/>
      <c r="P26" s="82"/>
      <c r="Q26" s="82"/>
      <c r="R26" s="82"/>
    </row>
    <row r="27" spans="1:18" ht="30" customHeight="1" x14ac:dyDescent="0.4">
      <c r="A27" s="1"/>
      <c r="B27" s="62" t="s">
        <v>62</v>
      </c>
      <c r="C27" s="84" t="s">
        <v>21</v>
      </c>
      <c r="D27" s="126">
        <f>D25+D26</f>
        <v>0.75</v>
      </c>
      <c r="E27" s="23"/>
      <c r="L27" s="7"/>
      <c r="M27" s="81"/>
      <c r="N27" s="22"/>
      <c r="O27" s="82"/>
      <c r="P27" s="82"/>
      <c r="Q27" s="82"/>
      <c r="R27" s="22"/>
    </row>
    <row r="28" spans="1:18" ht="12.75" customHeight="1" x14ac:dyDescent="0.2">
      <c r="A28" s="1"/>
      <c r="B28" s="138" t="s">
        <v>22</v>
      </c>
      <c r="C28" s="140" t="s">
        <v>21</v>
      </c>
      <c r="D28" s="142">
        <f>1-1/(D25/Data!D55/Data!D54+D26/Data!D55/Data!D50)</f>
        <v>0.4599515797572814</v>
      </c>
      <c r="E28" s="23"/>
      <c r="L28" s="7"/>
      <c r="M28" s="81"/>
      <c r="N28" s="22"/>
      <c r="O28" s="82"/>
      <c r="P28" s="82"/>
      <c r="Q28" s="82"/>
      <c r="R28" s="22"/>
    </row>
    <row r="29" spans="1:18" ht="12.75" customHeight="1" thickBot="1" x14ac:dyDescent="0.25">
      <c r="A29" s="1"/>
      <c r="B29" s="139"/>
      <c r="C29" s="141"/>
      <c r="D29" s="143"/>
      <c r="E29" s="23"/>
      <c r="L29" s="7"/>
      <c r="M29" s="81"/>
      <c r="N29" s="22"/>
      <c r="O29" s="82"/>
      <c r="P29" s="82"/>
      <c r="Q29" s="82"/>
      <c r="R29" s="22"/>
    </row>
    <row r="30" spans="1:18" ht="12.75" customHeight="1" x14ac:dyDescent="0.2">
      <c r="A30" s="1"/>
      <c r="B30" s="22"/>
      <c r="C30" s="22"/>
      <c r="D30" s="22"/>
      <c r="E30" s="23"/>
      <c r="L30" s="11"/>
      <c r="M30" s="81"/>
      <c r="N30" s="22"/>
      <c r="O30" s="82"/>
      <c r="P30" s="82"/>
      <c r="Q30" s="82"/>
      <c r="R30" s="22"/>
    </row>
    <row r="31" spans="1:18" ht="12.75" customHeight="1" x14ac:dyDescent="0.2">
      <c r="A31" s="1"/>
      <c r="E31" s="23"/>
      <c r="L31" s="15"/>
      <c r="M31" s="81"/>
      <c r="N31" s="22"/>
      <c r="O31" s="82"/>
      <c r="P31" s="82"/>
      <c r="Q31" s="82"/>
      <c r="R31" s="22"/>
    </row>
    <row r="32" spans="1:18" ht="13.5" customHeight="1" x14ac:dyDescent="0.2">
      <c r="A32" s="1"/>
      <c r="E32" s="23"/>
      <c r="L32" s="10"/>
      <c r="M32" s="81"/>
      <c r="N32" s="22"/>
      <c r="O32" s="82"/>
      <c r="P32" s="82"/>
      <c r="Q32" s="82"/>
      <c r="R32" s="22"/>
    </row>
    <row r="33" spans="1:18" ht="16.5" customHeight="1" x14ac:dyDescent="0.2">
      <c r="A33" s="1"/>
      <c r="E33" s="23"/>
      <c r="M33" s="81"/>
      <c r="N33" s="22"/>
      <c r="O33" s="82"/>
      <c r="P33" s="82"/>
      <c r="Q33" s="82"/>
      <c r="R33" s="22"/>
    </row>
    <row r="34" spans="1:18" ht="13.5" customHeight="1" x14ac:dyDescent="0.2">
      <c r="D34" s="59"/>
      <c r="E34" s="17"/>
      <c r="M34" s="81"/>
      <c r="N34" s="22"/>
      <c r="O34" s="82"/>
      <c r="P34" s="82"/>
      <c r="Q34" s="82"/>
      <c r="R34" s="22"/>
    </row>
    <row r="35" spans="1:18" ht="13.5" customHeight="1" x14ac:dyDescent="0.2">
      <c r="D35" s="59"/>
      <c r="E35" s="23"/>
      <c r="M35" s="81"/>
      <c r="N35" s="22"/>
      <c r="O35" s="82"/>
      <c r="P35" s="82"/>
      <c r="Q35" s="82"/>
      <c r="R35" s="22"/>
    </row>
    <row r="36" spans="1:18" ht="12.75" customHeight="1" x14ac:dyDescent="0.2">
      <c r="B36" s="1"/>
      <c r="C36" s="1"/>
      <c r="D36" s="59"/>
      <c r="E36" s="23"/>
      <c r="M36" s="81"/>
      <c r="N36" s="22"/>
      <c r="O36" s="82"/>
      <c r="P36" s="82"/>
      <c r="Q36" s="82"/>
      <c r="R36" s="22"/>
    </row>
    <row r="37" spans="1:18" s="12" customFormat="1" ht="12.75" customHeight="1" x14ac:dyDescent="0.2">
      <c r="B37" s="67"/>
      <c r="C37" s="66"/>
      <c r="D37" s="59"/>
      <c r="E37" s="23"/>
      <c r="M37" s="81"/>
      <c r="N37" s="22"/>
      <c r="O37" s="82"/>
      <c r="P37" s="82"/>
      <c r="Q37" s="82"/>
      <c r="R37" s="22"/>
    </row>
    <row r="38" spans="1:18" ht="14.25" customHeight="1" x14ac:dyDescent="0.2">
      <c r="B38" s="1"/>
      <c r="C38" s="1"/>
      <c r="E38" s="23"/>
      <c r="M38" s="81"/>
      <c r="N38" s="22"/>
      <c r="O38" s="82"/>
      <c r="P38" s="82"/>
      <c r="Q38" s="82"/>
      <c r="R38" s="22"/>
    </row>
    <row r="39" spans="1:18" ht="15.75" customHeight="1" x14ac:dyDescent="0.2">
      <c r="B39" s="1"/>
      <c r="C39" s="1"/>
      <c r="E39" s="23"/>
      <c r="M39" s="81"/>
      <c r="N39" s="22"/>
      <c r="O39" s="82"/>
      <c r="P39" s="82"/>
      <c r="Q39" s="82"/>
      <c r="R39" s="22"/>
    </row>
    <row r="40" spans="1:18" ht="13.5" customHeight="1" x14ac:dyDescent="0.2">
      <c r="A40" s="13"/>
      <c r="B40" s="1"/>
      <c r="C40" s="1"/>
      <c r="E40" s="23"/>
      <c r="M40" s="81"/>
      <c r="N40" s="22"/>
      <c r="O40" s="82"/>
      <c r="P40" s="82"/>
      <c r="Q40" s="82"/>
      <c r="R40" s="22"/>
    </row>
    <row r="41" spans="1:18" ht="12.75" customHeight="1" x14ac:dyDescent="0.2">
      <c r="A41" s="13"/>
      <c r="B41" s="1"/>
      <c r="C41" s="1"/>
      <c r="E41" s="23"/>
      <c r="M41" s="81"/>
      <c r="N41" s="82"/>
      <c r="O41" s="22"/>
      <c r="P41" s="22"/>
      <c r="Q41" s="82"/>
      <c r="R41" s="82"/>
    </row>
    <row r="42" spans="1:18" ht="12.75" customHeight="1" x14ac:dyDescent="0.2">
      <c r="A42" s="13"/>
      <c r="B42" s="60"/>
      <c r="C42" s="13"/>
      <c r="D42" s="13"/>
      <c r="E42" s="23"/>
      <c r="M42" s="81"/>
      <c r="N42" s="82"/>
      <c r="O42" s="82"/>
      <c r="P42" s="82"/>
      <c r="Q42" s="82"/>
      <c r="R42" s="82"/>
    </row>
    <row r="43" spans="1:18" ht="12.75" customHeight="1" x14ac:dyDescent="0.2">
      <c r="E43" s="23"/>
      <c r="M43" s="81"/>
      <c r="N43" s="82"/>
      <c r="O43" s="82"/>
      <c r="P43" s="82"/>
      <c r="Q43" s="82"/>
      <c r="R43" s="82"/>
    </row>
    <row r="44" spans="1:18" ht="12.75" customHeight="1" x14ac:dyDescent="0.2">
      <c r="E44" s="23"/>
      <c r="L44" s="22"/>
      <c r="M44" s="81"/>
      <c r="N44" s="82"/>
      <c r="O44" s="82"/>
      <c r="P44" s="82"/>
      <c r="Q44" s="82"/>
      <c r="R44" s="82"/>
    </row>
    <row r="45" spans="1:18" ht="12.75" customHeight="1" x14ac:dyDescent="0.2">
      <c r="E45" s="23"/>
      <c r="K45" s="21"/>
      <c r="L45" s="22"/>
      <c r="M45" s="81"/>
      <c r="N45" s="82"/>
      <c r="O45" s="82"/>
      <c r="P45" s="82"/>
      <c r="Q45" s="82"/>
      <c r="R45" s="82"/>
    </row>
    <row r="46" spans="1:18" ht="12.75" customHeight="1" x14ac:dyDescent="0.2">
      <c r="E46" s="23"/>
      <c r="L46" s="15"/>
      <c r="M46" s="81"/>
      <c r="N46" s="82"/>
      <c r="O46" s="82"/>
      <c r="P46" s="82"/>
      <c r="Q46" s="82"/>
      <c r="R46" s="82"/>
    </row>
    <row r="47" spans="1:18" ht="13.5" customHeight="1" x14ac:dyDescent="0.2">
      <c r="E47" s="23"/>
      <c r="L47" s="8"/>
      <c r="M47" s="81"/>
      <c r="N47" s="82"/>
      <c r="O47" s="82"/>
      <c r="P47" s="82"/>
      <c r="Q47" s="82"/>
      <c r="R47" s="82"/>
    </row>
    <row r="48" spans="1:18" ht="13.5" customHeight="1" x14ac:dyDescent="0.2">
      <c r="B48" s="58"/>
      <c r="C48" s="57"/>
      <c r="D48" s="58"/>
      <c r="E48" s="23"/>
      <c r="L48" s="8"/>
      <c r="M48" s="82"/>
      <c r="N48" s="82"/>
      <c r="O48" s="82"/>
      <c r="P48" s="82"/>
      <c r="Q48" s="82"/>
      <c r="R48" s="82"/>
    </row>
    <row r="49" spans="1:18" ht="13.5" customHeight="1" x14ac:dyDescent="0.2">
      <c r="B49" s="59"/>
      <c r="C49" s="59"/>
      <c r="D49" s="59"/>
      <c r="E49" s="23"/>
      <c r="L49" s="9"/>
      <c r="M49" s="82"/>
      <c r="N49" s="82"/>
      <c r="O49" s="82"/>
      <c r="P49" s="82"/>
      <c r="Q49" s="82"/>
      <c r="R49" s="82"/>
    </row>
    <row r="50" spans="1:18" ht="12.75" customHeight="1" x14ac:dyDescent="0.2">
      <c r="A50" s="1"/>
      <c r="B50" s="1"/>
      <c r="C50" s="1"/>
      <c r="E50" s="23"/>
      <c r="M50" s="82"/>
      <c r="N50" s="82"/>
      <c r="O50" s="82"/>
      <c r="P50" s="82"/>
      <c r="Q50" s="82"/>
      <c r="R50" s="82"/>
    </row>
    <row r="51" spans="1:18" ht="12.75" customHeight="1" x14ac:dyDescent="0.2">
      <c r="A51" s="1"/>
      <c r="B51" s="1"/>
      <c r="C51" s="1"/>
      <c r="E51" s="23"/>
      <c r="M51" s="82"/>
      <c r="N51" s="82"/>
      <c r="O51" s="82"/>
      <c r="P51" s="82"/>
      <c r="Q51" s="82"/>
      <c r="R51" s="82"/>
    </row>
    <row r="52" spans="1:18" ht="12.75" customHeight="1" x14ac:dyDescent="0.2">
      <c r="A52" s="1"/>
      <c r="B52" s="1"/>
      <c r="C52" s="1"/>
      <c r="E52" s="23"/>
      <c r="M52" s="82"/>
      <c r="N52" s="82"/>
      <c r="O52" s="82"/>
      <c r="P52" s="82"/>
      <c r="Q52" s="82"/>
      <c r="R52" s="82"/>
    </row>
    <row r="53" spans="1:18" ht="13.5" customHeight="1" x14ac:dyDescent="0.2">
      <c r="A53" s="1"/>
      <c r="B53" s="1"/>
      <c r="C53" s="1"/>
      <c r="E53" s="23"/>
      <c r="M53" s="82"/>
      <c r="N53" s="82"/>
      <c r="O53" s="82"/>
      <c r="P53" s="82"/>
      <c r="Q53" s="82"/>
      <c r="R53" s="82"/>
    </row>
    <row r="54" spans="1:18" ht="13.5" customHeight="1" x14ac:dyDescent="0.2">
      <c r="A54" s="1"/>
      <c r="B54" s="1"/>
      <c r="C54" s="1"/>
      <c r="E54" s="23"/>
      <c r="M54" s="82"/>
      <c r="N54" s="82"/>
      <c r="O54" s="82"/>
      <c r="P54" s="82"/>
      <c r="Q54" s="82"/>
      <c r="R54" s="82"/>
    </row>
    <row r="55" spans="1:18" s="12" customFormat="1" ht="13.5" customHeight="1" x14ac:dyDescent="0.2">
      <c r="E55" s="23"/>
      <c r="M55" s="82"/>
      <c r="N55" s="82"/>
      <c r="O55" s="82"/>
      <c r="P55" s="82"/>
      <c r="Q55" s="82"/>
      <c r="R55" s="82"/>
    </row>
    <row r="56" spans="1:18" ht="12.75" customHeight="1" x14ac:dyDescent="0.2">
      <c r="A56" s="1"/>
      <c r="B56" s="1"/>
      <c r="C56" s="1"/>
      <c r="E56" s="23"/>
      <c r="M56" s="82"/>
      <c r="N56" s="82"/>
      <c r="O56" s="82"/>
      <c r="P56" s="82"/>
      <c r="Q56" s="82"/>
      <c r="R56" s="82"/>
    </row>
    <row r="57" spans="1:18" ht="12.75" customHeight="1" x14ac:dyDescent="0.2">
      <c r="A57" s="1"/>
      <c r="B57" s="1"/>
      <c r="C57" s="1"/>
      <c r="E57" s="23"/>
      <c r="M57" s="82"/>
      <c r="N57" s="82"/>
      <c r="O57" s="82"/>
      <c r="P57" s="82"/>
      <c r="Q57" s="82"/>
      <c r="R57" s="82"/>
    </row>
    <row r="58" spans="1:18" ht="12.75" customHeight="1" x14ac:dyDescent="0.2">
      <c r="A58" s="1"/>
      <c r="B58" s="1"/>
      <c r="C58" s="1"/>
      <c r="E58" s="23"/>
      <c r="M58" s="82"/>
      <c r="N58" s="82"/>
      <c r="O58" s="82"/>
      <c r="P58" s="82"/>
      <c r="Q58" s="82"/>
      <c r="R58" s="82"/>
    </row>
    <row r="59" spans="1:18" ht="12.75" customHeight="1" x14ac:dyDescent="0.2">
      <c r="A59" s="1"/>
      <c r="B59" s="1"/>
      <c r="C59" s="1"/>
      <c r="E59" s="23"/>
      <c r="M59" s="82"/>
      <c r="N59" s="82"/>
      <c r="O59" s="82"/>
      <c r="P59" s="82"/>
      <c r="Q59" s="82"/>
      <c r="R59" s="82"/>
    </row>
    <row r="60" spans="1:18" ht="12.75" customHeight="1" x14ac:dyDescent="0.2">
      <c r="A60" s="1"/>
      <c r="B60" s="1"/>
      <c r="C60" s="1"/>
      <c r="E60" s="23"/>
      <c r="M60" s="82"/>
      <c r="N60" s="82"/>
      <c r="O60" s="82"/>
      <c r="P60" s="82"/>
      <c r="Q60" s="82"/>
      <c r="R60" s="82"/>
    </row>
    <row r="61" spans="1:18" ht="12.75" customHeight="1" x14ac:dyDescent="0.2">
      <c r="A61" s="1"/>
      <c r="B61" s="1"/>
      <c r="C61" s="1"/>
      <c r="E61" s="23"/>
      <c r="M61" s="82"/>
      <c r="N61" s="82"/>
      <c r="O61" s="82"/>
      <c r="P61" s="82"/>
      <c r="Q61" s="82"/>
      <c r="R61" s="82"/>
    </row>
    <row r="62" spans="1:18" ht="15.75" customHeight="1" x14ac:dyDescent="0.2">
      <c r="A62" s="1"/>
      <c r="B62" s="1"/>
      <c r="C62" s="1"/>
      <c r="E62" s="23"/>
      <c r="M62" s="82"/>
      <c r="N62" s="82"/>
      <c r="O62" s="82"/>
      <c r="P62" s="82"/>
      <c r="Q62" s="82"/>
      <c r="R62" s="82"/>
    </row>
    <row r="63" spans="1:18" ht="13.5" customHeight="1" x14ac:dyDescent="0.2">
      <c r="A63" s="1"/>
      <c r="B63" s="1"/>
      <c r="C63" s="1"/>
      <c r="E63" s="23"/>
      <c r="M63" s="82"/>
      <c r="N63" s="82"/>
      <c r="O63" s="82"/>
      <c r="P63" s="82"/>
      <c r="Q63" s="82"/>
      <c r="R63" s="82"/>
    </row>
    <row r="64" spans="1:18" ht="15.75" x14ac:dyDescent="0.2">
      <c r="A64" s="1"/>
      <c r="B64" s="1"/>
      <c r="C64" s="1"/>
      <c r="E64" s="23"/>
      <c r="Q64" s="12"/>
      <c r="R64" s="12"/>
    </row>
    <row r="65" spans="1:18" ht="15.75" x14ac:dyDescent="0.2">
      <c r="A65" s="1"/>
      <c r="B65" s="1"/>
      <c r="C65" s="1"/>
      <c r="E65" s="23"/>
      <c r="P65" s="12"/>
      <c r="Q65" s="12"/>
      <c r="R65" s="12"/>
    </row>
    <row r="66" spans="1:18" ht="15.75" x14ac:dyDescent="0.2">
      <c r="A66" s="1"/>
      <c r="B66" s="1"/>
      <c r="C66" s="1"/>
      <c r="E66" s="23"/>
      <c r="P66" s="12"/>
      <c r="Q66" s="12"/>
      <c r="R66" s="12"/>
    </row>
    <row r="67" spans="1:18" ht="15.75" x14ac:dyDescent="0.2">
      <c r="A67" s="1"/>
      <c r="B67" s="1"/>
      <c r="C67" s="1"/>
      <c r="E67" s="23"/>
      <c r="P67" s="12"/>
      <c r="Q67" s="12"/>
      <c r="R67" s="12"/>
    </row>
    <row r="68" spans="1:18" x14ac:dyDescent="0.2">
      <c r="A68" s="1"/>
      <c r="B68" s="1"/>
      <c r="C68" s="1"/>
      <c r="P68" s="12"/>
      <c r="Q68" s="12"/>
      <c r="R68" s="12"/>
    </row>
    <row r="69" spans="1:18" x14ac:dyDescent="0.2">
      <c r="A69" s="1"/>
      <c r="B69" s="1"/>
      <c r="C69" s="1"/>
      <c r="P69" s="12"/>
      <c r="Q69" s="12"/>
      <c r="R69" s="12"/>
    </row>
    <row r="70" spans="1:18" x14ac:dyDescent="0.2">
      <c r="A70" s="1"/>
      <c r="B70" s="1"/>
      <c r="C70" s="1"/>
      <c r="P70" s="12"/>
      <c r="Q70" s="12"/>
      <c r="R70" s="12"/>
    </row>
    <row r="71" spans="1:18" x14ac:dyDescent="0.2">
      <c r="A71" s="1"/>
      <c r="B71" s="1"/>
      <c r="C71" s="1"/>
      <c r="P71" s="12"/>
      <c r="Q71" s="12"/>
      <c r="R71" s="12"/>
    </row>
    <row r="72" spans="1:18" x14ac:dyDescent="0.2">
      <c r="A72" s="1"/>
      <c r="B72" s="1"/>
      <c r="C72" s="1"/>
      <c r="P72" s="12"/>
      <c r="Q72" s="12"/>
      <c r="R72" s="12"/>
    </row>
    <row r="73" spans="1:18" x14ac:dyDescent="0.2">
      <c r="A73" s="1"/>
      <c r="B73" s="1"/>
      <c r="C73" s="1"/>
      <c r="P73" s="12"/>
      <c r="Q73" s="12"/>
      <c r="R73" s="12"/>
    </row>
    <row r="74" spans="1:18" x14ac:dyDescent="0.2">
      <c r="A74" s="1"/>
      <c r="B74" s="1"/>
      <c r="C74" s="1"/>
      <c r="P74" s="12"/>
      <c r="Q74" s="12"/>
      <c r="R74" s="12"/>
    </row>
    <row r="75" spans="1:18" x14ac:dyDescent="0.2">
      <c r="A75" s="1"/>
      <c r="B75" s="1"/>
      <c r="C75" s="1"/>
      <c r="P75" s="12"/>
      <c r="Q75" s="12"/>
      <c r="R75" s="12"/>
    </row>
    <row r="76" spans="1:18" x14ac:dyDescent="0.2">
      <c r="A76" s="1"/>
      <c r="B76" s="1"/>
      <c r="C76" s="1"/>
      <c r="L76" s="20"/>
      <c r="M76" s="19"/>
      <c r="N76" s="13"/>
    </row>
  </sheetData>
  <sheetProtection algorithmName="SHA-512" hashValue="ionxT0jIuzVXSdBpb69idXCP5X9mpWZ5Ud/AeO41McfPwHYkMEp9LSa8UwNymGnpOxcyjOsHKlNGL/uVV3jRUg==" saltValue="+kVVfPyfh4fS/pPb7QYioQ==" spinCount="100000" sheet="1" objects="1" scenarios="1"/>
  <mergeCells count="3">
    <mergeCell ref="B28:B29"/>
    <mergeCell ref="C28:C29"/>
    <mergeCell ref="D28:D29"/>
  </mergeCells>
  <dataValidations count="4">
    <dataValidation type="list" allowBlank="1" showInputMessage="1" showErrorMessage="1" sqref="C22">
      <formula1>"Yes, No"</formula1>
    </dataValidation>
    <dataValidation type="list" allowBlank="1" showInputMessage="1" showErrorMessage="1" sqref="C11">
      <formula1>"1,2,3"</formula1>
    </dataValidation>
    <dataValidation type="decimal" allowBlank="1" showInputMessage="1" showErrorMessage="1" error="Must be between 0 and 100%" sqref="D13">
      <formula1>0</formula1>
      <formula2>1</formula2>
    </dataValidation>
    <dataValidation type="decimal" allowBlank="1" showInputMessage="1" showErrorMessage="1" error="Must be between 0 and 100%-primary fuel %" sqref="D14">
      <formula1>0</formula1>
      <formula2>1-D13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Data!$B$23:$B$29</xm:f>
          </x14:formula1>
          <xm:sqref>C23</xm:sqref>
        </x14:dataValidation>
        <x14:dataValidation type="list" allowBlank="1" showInputMessage="1" showErrorMessage="1">
          <x14:formula1>
            <xm:f>Data!$B$5:$B$18</xm:f>
          </x14:formula1>
          <xm:sqref>C13</xm:sqref>
        </x14:dataValidation>
        <x14:dataValidation type="list" allowBlank="1" showInputMessage="1" showErrorMessage="1">
          <x14:formula1>
            <xm:f>Data!$B$5:$B$19</xm:f>
          </x14:formula1>
          <xm:sqref>C14:C15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indowProtection="1" topLeftCell="A22" zoomScaleNormal="100" workbookViewId="0">
      <selection activeCell="D50" sqref="D50"/>
    </sheetView>
  </sheetViews>
  <sheetFormatPr defaultRowHeight="12.75" x14ac:dyDescent="0.2"/>
  <cols>
    <col min="1" max="1" width="10.85546875" customWidth="1"/>
    <col min="2" max="2" width="80.85546875" customWidth="1"/>
    <col min="3" max="6" width="10.7109375" customWidth="1"/>
  </cols>
  <sheetData>
    <row r="1" spans="1:6" ht="13.5" thickBot="1" x14ac:dyDescent="0.25">
      <c r="B1" s="147" t="s">
        <v>12</v>
      </c>
      <c r="C1" s="148"/>
      <c r="D1" s="148"/>
      <c r="E1" s="148"/>
      <c r="F1" s="149"/>
    </row>
    <row r="2" spans="1:6" x14ac:dyDescent="0.2">
      <c r="B2" s="152" t="s">
        <v>35</v>
      </c>
      <c r="C2" s="153"/>
      <c r="D2" s="153"/>
      <c r="E2" s="153"/>
      <c r="F2" s="39"/>
    </row>
    <row r="3" spans="1:6" ht="25.5" x14ac:dyDescent="0.2">
      <c r="A3" s="40" t="s">
        <v>42</v>
      </c>
      <c r="B3" s="40" t="s">
        <v>7</v>
      </c>
      <c r="C3" s="150" t="s">
        <v>11</v>
      </c>
      <c r="D3" s="151"/>
      <c r="E3" s="87" t="s">
        <v>10</v>
      </c>
      <c r="F3" s="88" t="s">
        <v>36</v>
      </c>
    </row>
    <row r="4" spans="1:6" x14ac:dyDescent="0.2">
      <c r="A4" s="40"/>
      <c r="B4" s="40"/>
      <c r="C4" s="41" t="s">
        <v>8</v>
      </c>
      <c r="D4" s="41" t="s">
        <v>9</v>
      </c>
      <c r="E4" s="42"/>
      <c r="F4" s="43" t="s">
        <v>16</v>
      </c>
    </row>
    <row r="5" spans="1:6" x14ac:dyDescent="0.2">
      <c r="A5" s="40" t="s">
        <v>43</v>
      </c>
      <c r="B5" s="40" t="s">
        <v>69</v>
      </c>
      <c r="C5" s="115">
        <v>0.88</v>
      </c>
      <c r="D5" s="115">
        <v>0.8</v>
      </c>
      <c r="E5" s="116">
        <v>0.442</v>
      </c>
      <c r="F5" s="119">
        <v>0.95</v>
      </c>
    </row>
    <row r="6" spans="1:6" x14ac:dyDescent="0.2">
      <c r="A6" s="44" t="s">
        <v>44</v>
      </c>
      <c r="B6" s="44" t="s">
        <v>70</v>
      </c>
      <c r="C6" s="115">
        <v>0.86</v>
      </c>
      <c r="D6" s="115">
        <v>0.78</v>
      </c>
      <c r="E6" s="116">
        <v>0.41799999999999998</v>
      </c>
      <c r="F6" s="119">
        <v>0.95</v>
      </c>
    </row>
    <row r="7" spans="1:6" x14ac:dyDescent="0.2">
      <c r="A7" s="44" t="s">
        <v>45</v>
      </c>
      <c r="B7" s="44" t="s">
        <v>71</v>
      </c>
      <c r="C7" s="115">
        <v>0.86</v>
      </c>
      <c r="D7" s="115">
        <v>0.78</v>
      </c>
      <c r="E7" s="116">
        <v>0.39</v>
      </c>
      <c r="F7" s="119">
        <v>0.95</v>
      </c>
    </row>
    <row r="8" spans="1:6" x14ac:dyDescent="0.2">
      <c r="A8" s="40" t="s">
        <v>46</v>
      </c>
      <c r="B8" s="40" t="s">
        <v>72</v>
      </c>
      <c r="C8" s="115">
        <v>0.86</v>
      </c>
      <c r="D8" s="115">
        <v>0.78</v>
      </c>
      <c r="E8" s="116">
        <v>0.37</v>
      </c>
      <c r="F8" s="119">
        <v>0.94991364421416236</v>
      </c>
    </row>
    <row r="9" spans="1:6" x14ac:dyDescent="0.2">
      <c r="A9" s="45" t="s">
        <v>47</v>
      </c>
      <c r="B9" s="45" t="s">
        <v>73</v>
      </c>
      <c r="C9" s="117">
        <v>0.8</v>
      </c>
      <c r="D9" s="117">
        <v>0.72</v>
      </c>
      <c r="E9" s="116">
        <v>0.3</v>
      </c>
      <c r="F9" s="119">
        <v>0.94991364421416236</v>
      </c>
    </row>
    <row r="10" spans="1:6" x14ac:dyDescent="0.2">
      <c r="A10" s="44" t="s">
        <v>48</v>
      </c>
      <c r="B10" s="44" t="s">
        <v>74</v>
      </c>
      <c r="C10" s="115">
        <v>0.8</v>
      </c>
      <c r="D10" s="115">
        <v>0.72</v>
      </c>
      <c r="E10" s="116">
        <v>0.25</v>
      </c>
      <c r="F10" s="119">
        <v>0.94991364421416236</v>
      </c>
    </row>
    <row r="11" spans="1:6" x14ac:dyDescent="0.2">
      <c r="A11" s="40" t="s">
        <v>49</v>
      </c>
      <c r="B11" s="40" t="s">
        <v>75</v>
      </c>
      <c r="C11" s="115">
        <v>0.85</v>
      </c>
      <c r="D11" s="115">
        <v>0.81</v>
      </c>
      <c r="E11" s="116">
        <v>0.442</v>
      </c>
      <c r="F11" s="119">
        <v>0.93999999999999984</v>
      </c>
    </row>
    <row r="12" spans="1:6" x14ac:dyDescent="0.2">
      <c r="A12" s="44" t="s">
        <v>50</v>
      </c>
      <c r="B12" s="44" t="s">
        <v>76</v>
      </c>
      <c r="C12" s="115">
        <v>0.85</v>
      </c>
      <c r="D12" s="115">
        <v>0.81</v>
      </c>
      <c r="E12" s="116">
        <v>0.442</v>
      </c>
      <c r="F12" s="119">
        <v>0.94991364421416236</v>
      </c>
    </row>
    <row r="13" spans="1:6" x14ac:dyDescent="0.2">
      <c r="A13" s="44" t="s">
        <v>51</v>
      </c>
      <c r="B13" s="44" t="s">
        <v>77</v>
      </c>
      <c r="C13" s="115">
        <v>0.75</v>
      </c>
      <c r="D13" s="115">
        <v>0.72</v>
      </c>
      <c r="E13" s="116">
        <v>0.28999999999999998</v>
      </c>
      <c r="F13" s="119">
        <v>0.94991364421416236</v>
      </c>
    </row>
    <row r="14" spans="1:6" x14ac:dyDescent="0.2">
      <c r="A14" s="40" t="s">
        <v>52</v>
      </c>
      <c r="B14" s="40" t="s">
        <v>78</v>
      </c>
      <c r="C14" s="115">
        <v>0.92</v>
      </c>
      <c r="D14" s="115">
        <v>0.82</v>
      </c>
      <c r="E14" s="116">
        <v>0.53</v>
      </c>
      <c r="F14" s="119">
        <v>0.90000000000000013</v>
      </c>
    </row>
    <row r="15" spans="1:6" x14ac:dyDescent="0.2">
      <c r="A15" s="40" t="s">
        <v>53</v>
      </c>
      <c r="B15" s="40" t="s">
        <v>79</v>
      </c>
      <c r="C15" s="115">
        <v>0.9</v>
      </c>
      <c r="D15" s="115">
        <v>0.81</v>
      </c>
      <c r="E15" s="116">
        <v>0.442</v>
      </c>
      <c r="F15" s="119">
        <v>0.90090090090090102</v>
      </c>
    </row>
    <row r="16" spans="1:6" x14ac:dyDescent="0.2">
      <c r="A16" s="44" t="s">
        <v>54</v>
      </c>
      <c r="B16" s="44" t="s">
        <v>80</v>
      </c>
      <c r="C16" s="115">
        <v>0.8</v>
      </c>
      <c r="D16" s="115">
        <v>0.62</v>
      </c>
      <c r="E16" s="116">
        <v>0.42</v>
      </c>
      <c r="F16" s="119">
        <v>0.90090090090090102</v>
      </c>
    </row>
    <row r="17" spans="1:6" x14ac:dyDescent="0.2">
      <c r="A17" s="44" t="s">
        <v>55</v>
      </c>
      <c r="B17" s="44" t="s">
        <v>81</v>
      </c>
      <c r="C17" s="115">
        <v>0.8</v>
      </c>
      <c r="D17" s="115">
        <v>0.72</v>
      </c>
      <c r="E17" s="116">
        <v>0.35</v>
      </c>
      <c r="F17" s="119">
        <v>0.90090090090090102</v>
      </c>
    </row>
    <row r="18" spans="1:6" x14ac:dyDescent="0.2">
      <c r="A18" s="44" t="s">
        <v>56</v>
      </c>
      <c r="B18" s="44" t="s">
        <v>82</v>
      </c>
      <c r="C18" s="115">
        <v>0.92</v>
      </c>
      <c r="D18" s="115">
        <v>0</v>
      </c>
      <c r="E18" s="118">
        <v>0.3</v>
      </c>
      <c r="F18" s="119">
        <v>0.95</v>
      </c>
    </row>
    <row r="19" spans="1:6" x14ac:dyDescent="0.2">
      <c r="B19" s="130" t="s">
        <v>86</v>
      </c>
      <c r="C19" s="1"/>
      <c r="D19" s="1"/>
      <c r="E19" s="1"/>
      <c r="F19" s="1"/>
    </row>
    <row r="20" spans="1:6" ht="13.5" thickBot="1" x14ac:dyDescent="0.25">
      <c r="B20" s="38"/>
      <c r="C20" s="22"/>
      <c r="D20" s="7"/>
      <c r="E20" s="1"/>
      <c r="F20" s="1"/>
    </row>
    <row r="21" spans="1:6" ht="13.5" thickBot="1" x14ac:dyDescent="0.25">
      <c r="A21" s="40"/>
      <c r="B21" s="144" t="s">
        <v>58</v>
      </c>
      <c r="C21" s="145"/>
      <c r="D21" s="146"/>
      <c r="E21" s="1"/>
      <c r="F21" s="1"/>
    </row>
    <row r="22" spans="1:6" ht="39" thickBot="1" x14ac:dyDescent="0.25">
      <c r="A22" s="31" t="s">
        <v>57</v>
      </c>
      <c r="B22" s="31" t="s">
        <v>0</v>
      </c>
      <c r="C22" s="90" t="s">
        <v>5</v>
      </c>
      <c r="D22" s="91" t="s">
        <v>6</v>
      </c>
      <c r="E22" s="1"/>
      <c r="F22" s="1"/>
    </row>
    <row r="23" spans="1:6" x14ac:dyDescent="0.2">
      <c r="A23" s="96">
        <v>1</v>
      </c>
      <c r="B23" s="32" t="s">
        <v>34</v>
      </c>
      <c r="C23" s="120">
        <v>1</v>
      </c>
      <c r="D23" s="121">
        <v>0.97599999999999998</v>
      </c>
      <c r="E23" s="1"/>
      <c r="F23" s="1"/>
    </row>
    <row r="24" spans="1:6" x14ac:dyDescent="0.2">
      <c r="A24" s="97">
        <v>2</v>
      </c>
      <c r="B24" s="33" t="s">
        <v>33</v>
      </c>
      <c r="C24" s="120">
        <v>0.97199999999999998</v>
      </c>
      <c r="D24" s="121">
        <v>0.96299999999999997</v>
      </c>
      <c r="E24" s="12"/>
      <c r="F24" s="12"/>
    </row>
    <row r="25" spans="1:6" x14ac:dyDescent="0.2">
      <c r="A25" s="97">
        <v>3</v>
      </c>
      <c r="B25" s="33" t="s">
        <v>2</v>
      </c>
      <c r="C25" s="122">
        <v>0.96299999999999997</v>
      </c>
      <c r="D25" s="119">
        <v>0.95099999999999996</v>
      </c>
      <c r="E25" s="1"/>
      <c r="F25" s="1"/>
    </row>
    <row r="26" spans="1:6" x14ac:dyDescent="0.2">
      <c r="A26" s="97">
        <v>4</v>
      </c>
      <c r="B26" s="34" t="s">
        <v>3</v>
      </c>
      <c r="C26" s="122">
        <v>0.95199999999999996</v>
      </c>
      <c r="D26" s="119">
        <v>0.93600000000000005</v>
      </c>
      <c r="E26" s="1"/>
      <c r="F26" s="1"/>
    </row>
    <row r="27" spans="1:6" x14ac:dyDescent="0.2">
      <c r="A27" s="97">
        <v>5</v>
      </c>
      <c r="B27" s="34" t="s">
        <v>32</v>
      </c>
      <c r="C27" s="122">
        <v>0.93500000000000005</v>
      </c>
      <c r="D27" s="119">
        <v>0.91400000000000003</v>
      </c>
      <c r="E27" s="12"/>
      <c r="F27" s="1"/>
    </row>
    <row r="28" spans="1:6" x14ac:dyDescent="0.2">
      <c r="A28" s="97">
        <v>6</v>
      </c>
      <c r="B28" s="34" t="s">
        <v>31</v>
      </c>
      <c r="C28" s="122">
        <v>0.91800000000000004</v>
      </c>
      <c r="D28" s="119">
        <v>0.89100000000000001</v>
      </c>
      <c r="E28" s="12"/>
      <c r="F28" s="12"/>
    </row>
    <row r="29" spans="1:6" ht="13.5" thickBot="1" x14ac:dyDescent="0.25">
      <c r="A29" s="98">
        <v>7</v>
      </c>
      <c r="B29" s="35" t="s">
        <v>4</v>
      </c>
      <c r="C29" s="123">
        <v>0.88800000000000001</v>
      </c>
      <c r="D29" s="124">
        <v>0.85099999999999998</v>
      </c>
      <c r="E29" s="12"/>
      <c r="F29" s="1"/>
    </row>
    <row r="30" spans="1:6" x14ac:dyDescent="0.2">
      <c r="B30" s="92"/>
      <c r="C30" s="48" t="s">
        <v>41</v>
      </c>
      <c r="D30" s="48" t="s">
        <v>41</v>
      </c>
      <c r="E30" s="12"/>
      <c r="F30" s="12"/>
    </row>
    <row r="31" spans="1:6" x14ac:dyDescent="0.2">
      <c r="A31" s="89" t="s">
        <v>40</v>
      </c>
      <c r="C31" s="93">
        <f>1-D31</f>
        <v>0</v>
      </c>
      <c r="D31" s="93">
        <f>'PES Calculation'!C21</f>
        <v>1</v>
      </c>
      <c r="E31" s="12"/>
      <c r="F31" s="12"/>
    </row>
    <row r="32" spans="1:6" x14ac:dyDescent="0.2">
      <c r="A32" s="94">
        <f>MATCH(B32,B23:B29,0)</f>
        <v>3</v>
      </c>
      <c r="B32" s="36" t="str">
        <f>'PES Calculation'!C23</f>
        <v>100-200kV</v>
      </c>
      <c r="C32">
        <f>INDEX(C$23:C$29,$A$32)</f>
        <v>0.96299999999999997</v>
      </c>
      <c r="D32">
        <f>INDEX(D$23:D$29,$A$32)</f>
        <v>0.95099999999999996</v>
      </c>
      <c r="E32" s="12"/>
      <c r="F32" s="12"/>
    </row>
    <row r="33" spans="1:6" x14ac:dyDescent="0.2">
      <c r="B33" s="92" t="s">
        <v>39</v>
      </c>
      <c r="D33" s="95">
        <f>C31*C32+D31*D32</f>
        <v>0.95099999999999996</v>
      </c>
      <c r="E33" s="12"/>
      <c r="F33" s="12"/>
    </row>
    <row r="34" spans="1:6" ht="13.5" thickBot="1" x14ac:dyDescent="0.25">
      <c r="B34" s="36"/>
      <c r="C34" s="37"/>
      <c r="D34" s="78"/>
      <c r="E34" s="12"/>
      <c r="F34" s="12"/>
    </row>
    <row r="35" spans="1:6" ht="13.5" thickBot="1" x14ac:dyDescent="0.25">
      <c r="A35" s="40" t="s">
        <v>42</v>
      </c>
      <c r="B35" s="85" t="s">
        <v>23</v>
      </c>
      <c r="C35" s="86" t="s">
        <v>65</v>
      </c>
      <c r="D35" s="86" t="s">
        <v>66</v>
      </c>
      <c r="E35" s="12"/>
      <c r="F35" s="1"/>
    </row>
    <row r="36" spans="1:6" x14ac:dyDescent="0.2">
      <c r="A36" s="40" t="s">
        <v>43</v>
      </c>
      <c r="B36" s="40" t="str">
        <f t="shared" ref="B36:B49" si="0">B5</f>
        <v>S1 Hard coal including anthracite, bituminous coal, sub-bituminous coal, coke, semi-coke, pet coke</v>
      </c>
      <c r="C36" s="104">
        <f>IFERROR(INDEX('PES Calculation'!$D$13:$D$15,MATCH(B36,'PES Calculation'!$C$13:$C$15,0)),0)</f>
        <v>0</v>
      </c>
      <c r="D36" s="104">
        <f t="shared" ref="D36:D49" si="1">F5*C36/SUMPRODUCT($F$5:$F$18,$C$36:$C$49)</f>
        <v>0</v>
      </c>
      <c r="E36" s="12"/>
      <c r="F36" s="1"/>
    </row>
    <row r="37" spans="1:6" x14ac:dyDescent="0.2">
      <c r="A37" s="44" t="s">
        <v>44</v>
      </c>
      <c r="B37" s="44" t="str">
        <f t="shared" si="0"/>
        <v>S2 Lignite, lignite briquettes, shale oil</v>
      </c>
      <c r="C37" s="105">
        <f>IFERROR(INDEX('PES Calculation'!$D$13:$D$15,MATCH(B37,'PES Calculation'!$C$13:$C$15,0)),0)</f>
        <v>0</v>
      </c>
      <c r="D37" s="105">
        <f t="shared" si="1"/>
        <v>0</v>
      </c>
      <c r="E37" s="12"/>
      <c r="F37" s="1"/>
    </row>
    <row r="38" spans="1:6" x14ac:dyDescent="0.2">
      <c r="A38" s="44" t="s">
        <v>45</v>
      </c>
      <c r="B38" s="44" t="str">
        <f t="shared" si="0"/>
        <v>S3 Peat, peat briquettes</v>
      </c>
      <c r="C38" s="105">
        <f>IFERROR(INDEX('PES Calculation'!$D$13:$D$15,MATCH(B38,'PES Calculation'!$C$13:$C$15,0)),0)</f>
        <v>0</v>
      </c>
      <c r="D38" s="105">
        <f t="shared" si="1"/>
        <v>0</v>
      </c>
      <c r="E38" s="12"/>
      <c r="F38" s="1"/>
    </row>
    <row r="39" spans="1:6" x14ac:dyDescent="0.2">
      <c r="A39" s="40" t="s">
        <v>46</v>
      </c>
      <c r="B39" s="40" t="str">
        <f t="shared" si="0"/>
        <v>S4 Dry biomass including wood and other solid biomass including wood pellets and briquettes, dried woodchips, clean and dry waste wood, nut shells and olive and other stones</v>
      </c>
      <c r="C39" s="105">
        <f>IFERROR(INDEX('PES Calculation'!$D$13:$D$15,MATCH(B39,'PES Calculation'!$C$13:$C$15,0)),0)</f>
        <v>0</v>
      </c>
      <c r="D39" s="105">
        <f t="shared" si="1"/>
        <v>0</v>
      </c>
      <c r="E39" s="12"/>
      <c r="F39" s="1"/>
    </row>
    <row r="40" spans="1:6" x14ac:dyDescent="0.2">
      <c r="A40" s="45" t="s">
        <v>47</v>
      </c>
      <c r="B40" s="45" t="str">
        <f t="shared" si="0"/>
        <v>S5 Other solid biomass including all wood not included under S4 and black and brown liquor.</v>
      </c>
      <c r="C40" s="105">
        <f>IFERROR(INDEX('PES Calculation'!$D$13:$D$15,MATCH(B40,'PES Calculation'!$C$13:$C$15,0)),0)</f>
        <v>0.5</v>
      </c>
      <c r="D40" s="105">
        <f t="shared" si="1"/>
        <v>0.51329082730374254</v>
      </c>
      <c r="E40" s="12"/>
      <c r="F40" s="1"/>
    </row>
    <row r="41" spans="1:6" x14ac:dyDescent="0.2">
      <c r="A41" s="44" t="s">
        <v>48</v>
      </c>
      <c r="B41" s="44" t="str">
        <f t="shared" si="0"/>
        <v>S6 Municipal and industrial waste (non-renewable) and renewable/ bio-degradable waste</v>
      </c>
      <c r="C41" s="105">
        <f>IFERROR(INDEX('PES Calculation'!$D$13:$D$15,MATCH(B41,'PES Calculation'!$C$13:$C$15,0)),0)</f>
        <v>0</v>
      </c>
      <c r="D41" s="105">
        <f t="shared" si="1"/>
        <v>0</v>
      </c>
      <c r="E41" s="12"/>
      <c r="F41" s="1"/>
    </row>
    <row r="42" spans="1:6" x14ac:dyDescent="0.2">
      <c r="A42" s="40" t="s">
        <v>49</v>
      </c>
      <c r="B42" s="40" t="str">
        <f t="shared" si="0"/>
        <v>L7 Heavy fuel oil, gas/diesel oil, other oil products</v>
      </c>
      <c r="C42" s="105">
        <f>IFERROR(INDEX('PES Calculation'!$D$13:$D$15,MATCH(B42,'PES Calculation'!$C$13:$C$15,0)),0)</f>
        <v>0</v>
      </c>
      <c r="D42" s="105">
        <f t="shared" si="1"/>
        <v>0</v>
      </c>
      <c r="E42" s="1"/>
      <c r="F42" s="1"/>
    </row>
    <row r="43" spans="1:6" x14ac:dyDescent="0.2">
      <c r="A43" s="44" t="s">
        <v>50</v>
      </c>
      <c r="B43" s="44" t="str">
        <f t="shared" si="0"/>
        <v>L8 Bio-liquids including bio-methanol, bioethanol, bio-butanol, biodiesel and other bio-liquids</v>
      </c>
      <c r="C43" s="105">
        <f>IFERROR(INDEX('PES Calculation'!$D$13:$D$15,MATCH(B43,'PES Calculation'!$C$13:$C$15,0)),0)</f>
        <v>0</v>
      </c>
      <c r="D43" s="105">
        <f t="shared" si="1"/>
        <v>0</v>
      </c>
      <c r="E43" s="1"/>
      <c r="F43" s="1"/>
    </row>
    <row r="44" spans="1:6" x14ac:dyDescent="0.2">
      <c r="A44" s="44" t="s">
        <v>51</v>
      </c>
      <c r="B44" s="44" t="str">
        <f t="shared" si="0"/>
        <v>L9 Waste liquids including biodegradable and non-renewable waste (including tallow, fat and spent grain).</v>
      </c>
      <c r="C44" s="105">
        <f>IFERROR(INDEX('PES Calculation'!$D$13:$D$15,MATCH(B44,'PES Calculation'!$C$13:$C$15,0)),0)</f>
        <v>0</v>
      </c>
      <c r="D44" s="105">
        <f t="shared" si="1"/>
        <v>0</v>
      </c>
      <c r="E44" s="1"/>
      <c r="F44" s="1"/>
    </row>
    <row r="45" spans="1:6" x14ac:dyDescent="0.2">
      <c r="A45" s="40" t="s">
        <v>52</v>
      </c>
      <c r="B45" s="40" t="str">
        <f t="shared" si="0"/>
        <v>G10 Natural gas, LPG, LNG and biomethane</v>
      </c>
      <c r="C45" s="105">
        <f>IFERROR(INDEX('PES Calculation'!$D$13:$D$15,MATCH(B45,'PES Calculation'!$C$13:$C$15,0)),0)</f>
        <v>9.9999999999999978E-2</v>
      </c>
      <c r="D45" s="105">
        <f t="shared" si="1"/>
        <v>9.7263945493810983E-2</v>
      </c>
      <c r="E45" s="1"/>
      <c r="F45" s="1"/>
    </row>
    <row r="46" spans="1:6" x14ac:dyDescent="0.2">
      <c r="A46" s="40" t="s">
        <v>53</v>
      </c>
      <c r="B46" s="40" t="str">
        <f t="shared" si="0"/>
        <v>G11 Refinery gases hydrogen and synthesis gas</v>
      </c>
      <c r="C46" s="105">
        <f>IFERROR(INDEX('PES Calculation'!$D$13:$D$15,MATCH(B46,'PES Calculation'!$C$13:$C$15,0)),0)</f>
        <v>0</v>
      </c>
      <c r="D46" s="105">
        <f t="shared" si="1"/>
        <v>0</v>
      </c>
      <c r="E46" s="1"/>
      <c r="F46" s="1"/>
    </row>
    <row r="47" spans="1:6" x14ac:dyDescent="0.2">
      <c r="A47" s="44" t="s">
        <v>54</v>
      </c>
      <c r="B47" s="44" t="str">
        <f t="shared" si="0"/>
        <v>G12 Biogas produced from anaerobic digestion, landfill, and sewage treatment</v>
      </c>
      <c r="C47" s="105">
        <f>IFERROR(INDEX('PES Calculation'!$D$13:$D$15,MATCH(B47,'PES Calculation'!$C$13:$C$15,0)),0)</f>
        <v>0.4</v>
      </c>
      <c r="D47" s="105">
        <f t="shared" si="1"/>
        <v>0.38944522720244651</v>
      </c>
      <c r="E47" s="1"/>
      <c r="F47" s="1"/>
    </row>
    <row r="48" spans="1:6" x14ac:dyDescent="0.2">
      <c r="A48" s="44" t="s">
        <v>55</v>
      </c>
      <c r="B48" s="44" t="str">
        <f t="shared" si="0"/>
        <v>G13 Coke oven gas, blast furnace gas, mining gas, and other recovered gases (excluding refinery gas)</v>
      </c>
      <c r="C48" s="105">
        <f>IFERROR(INDEX('PES Calculation'!$D$13:$D$15,MATCH(B48,'PES Calculation'!$C$13:$C$15,0)),0)</f>
        <v>0</v>
      </c>
      <c r="D48" s="105">
        <f t="shared" si="1"/>
        <v>0</v>
      </c>
      <c r="E48" s="1"/>
      <c r="F48" s="1"/>
    </row>
    <row r="49" spans="1:6" ht="13.5" thickBot="1" x14ac:dyDescent="0.25">
      <c r="A49" s="44" t="s">
        <v>56</v>
      </c>
      <c r="B49" s="99" t="str">
        <f t="shared" si="0"/>
        <v>O14 Waste heat (including high temperature process exhaust gases, product from exothermic chemical reactions)</v>
      </c>
      <c r="C49" s="106">
        <f>IFERROR(INDEX('PES Calculation'!$D$13:$D$15,MATCH(B49,'PES Calculation'!$C$13:$C$15,0)),0)</f>
        <v>0</v>
      </c>
      <c r="D49" s="106">
        <f t="shared" si="1"/>
        <v>0</v>
      </c>
      <c r="E49" s="1"/>
    </row>
    <row r="50" spans="1:6" x14ac:dyDescent="0.2">
      <c r="B50" s="100" t="s">
        <v>37</v>
      </c>
      <c r="C50" s="107"/>
      <c r="D50" s="108">
        <f>SUMPRODUCT($D$36:$D$49,$C$5:$C$18)</f>
        <v>0.81167167345925739</v>
      </c>
      <c r="E50" s="12"/>
    </row>
    <row r="51" spans="1:6" x14ac:dyDescent="0.2">
      <c r="B51" s="101" t="s">
        <v>38</v>
      </c>
      <c r="C51" s="109"/>
      <c r="D51" s="110">
        <f>SUMPRODUCT($D$36:$D$49,$E$5:$E$18)</f>
        <v>0.36910413472787007</v>
      </c>
      <c r="E51" s="1"/>
    </row>
    <row r="52" spans="1:6" x14ac:dyDescent="0.2">
      <c r="B52" s="102" t="s">
        <v>59</v>
      </c>
      <c r="C52" s="111"/>
      <c r="D52" s="112">
        <v>10</v>
      </c>
      <c r="E52" s="12"/>
    </row>
    <row r="53" spans="1:6" x14ac:dyDescent="0.2">
      <c r="B53" s="101" t="s">
        <v>63</v>
      </c>
      <c r="C53" s="109"/>
      <c r="D53" s="110">
        <f>D$51+0.1%*(15-D$52)</f>
        <v>0.37410413472787007</v>
      </c>
      <c r="E53" s="12"/>
    </row>
    <row r="54" spans="1:6" x14ac:dyDescent="0.2">
      <c r="B54" s="101" t="s">
        <v>64</v>
      </c>
      <c r="C54" s="109"/>
      <c r="D54" s="110">
        <f>D$53*$D$33</f>
        <v>0.35577303212620442</v>
      </c>
      <c r="E54" s="12"/>
    </row>
    <row r="55" spans="1:6" ht="13.5" thickBot="1" x14ac:dyDescent="0.25">
      <c r="B55" s="103" t="s">
        <v>36</v>
      </c>
      <c r="C55" s="113"/>
      <c r="D55" s="114">
        <f>SUMPRODUCT($C$36:$C$49,$F$5:$F$18)</f>
        <v>0.92531718246744166</v>
      </c>
      <c r="E55" s="1"/>
    </row>
    <row r="56" spans="1:6" x14ac:dyDescent="0.2">
      <c r="B56" s="1"/>
      <c r="C56" s="1"/>
      <c r="D56" s="1"/>
      <c r="E56" s="1"/>
      <c r="F56" s="1"/>
    </row>
    <row r="57" spans="1:6" x14ac:dyDescent="0.2">
      <c r="B57" s="1"/>
      <c r="C57" s="1"/>
      <c r="D57" s="1"/>
      <c r="E57" s="1"/>
      <c r="F57" s="1"/>
    </row>
    <row r="58" spans="1:6" x14ac:dyDescent="0.2">
      <c r="B58" s="1"/>
      <c r="C58" s="1"/>
      <c r="D58" s="1"/>
      <c r="E58" s="1"/>
      <c r="F58" s="1"/>
    </row>
    <row r="59" spans="1:6" x14ac:dyDescent="0.2">
      <c r="B59" s="1"/>
      <c r="C59" s="1"/>
      <c r="D59" s="1"/>
      <c r="E59" s="1"/>
      <c r="F59" s="1"/>
    </row>
    <row r="60" spans="1:6" x14ac:dyDescent="0.2">
      <c r="B60" s="1"/>
      <c r="C60" s="1"/>
      <c r="D60" s="1"/>
      <c r="E60" s="1"/>
      <c r="F60" s="1"/>
    </row>
    <row r="61" spans="1:6" x14ac:dyDescent="0.2">
      <c r="B61" s="1"/>
      <c r="C61" s="1"/>
      <c r="D61" s="1"/>
      <c r="E61" s="1"/>
      <c r="F61" s="1"/>
    </row>
    <row r="62" spans="1:6" x14ac:dyDescent="0.2">
      <c r="B62" s="1"/>
      <c r="C62" s="1"/>
      <c r="D62" s="1"/>
      <c r="E62" s="1"/>
      <c r="F62" s="1"/>
    </row>
    <row r="63" spans="1:6" x14ac:dyDescent="0.2">
      <c r="B63" s="1"/>
      <c r="C63" s="1"/>
      <c r="D63" s="1"/>
      <c r="E63" s="1"/>
      <c r="F63" s="1"/>
    </row>
  </sheetData>
  <mergeCells count="4">
    <mergeCell ref="B21:D21"/>
    <mergeCell ref="B1:F1"/>
    <mergeCell ref="C3:D3"/>
    <mergeCell ref="B2:E2"/>
  </mergeCells>
  <hyperlinks>
    <hyperlink ref="B2" r:id="rId1" display="http://eur-lex.europa.eu/legal-content/EN/TXT/PDF/?uri=CELEX:32015R2402&amp;from=EN"/>
    <hyperlink ref="B21:D21" r:id="rId2" display="COMMISSION DELEGATED REGULATION (EU) 2015/2402 of 12 October 2015 reviewing harmonised efficiency reference values for separate production of electricity and heat in application of Directive 2012/27/EU of the European Parliament and of the Council and rep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PES Calculation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</dc:creator>
  <cp:lastModifiedBy>Sarah</cp:lastModifiedBy>
  <cp:lastPrinted>2012-08-01T09:44:26Z</cp:lastPrinted>
  <dcterms:created xsi:type="dcterms:W3CDTF">1996-10-14T23:33:28Z</dcterms:created>
  <dcterms:modified xsi:type="dcterms:W3CDTF">2016-09-29T11:22:56Z</dcterms:modified>
</cp:coreProperties>
</file>